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trlProps/ctrlProp1.xml" ContentType="application/vnd.ms-excel.controlproperties+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filterPrivacy="1" codeName="ThisWorkbook" hidePivotFieldList="1"/>
  <xr:revisionPtr revIDLastSave="0" documentId="13_ncr:1_{793D7E0D-2768-5A49-9AFB-13E5961C1B85}" xr6:coauthVersionLast="47" xr6:coauthVersionMax="47" xr10:uidLastSave="{00000000-0000-0000-0000-000000000000}"/>
  <bookViews>
    <workbookView xWindow="0" yWindow="600" windowWidth="28800" windowHeight="16260" tabRatio="485" xr2:uid="{00000000-000D-0000-FFFF-FFFF00000000}"/>
  </bookViews>
  <sheets>
    <sheet name="Dashboard" sheetId="3" r:id="rId1"/>
    <sheet name="Project Table" sheetId="1" r:id="rId2"/>
    <sheet name="Settings" sheetId="2" r:id="rId3"/>
    <sheet name="Formulae for the dashboard" sheetId="4" r:id="rId4"/>
    <sheet name="Help" sheetId="5" r:id="rId5"/>
    <sheet name="Disclaimer" sheetId="6" r:id="rId6"/>
  </sheets>
  <definedNames>
    <definedName name="date" localSheetId="0">Dashboard!$Q$4:$XFD$4</definedName>
    <definedName name="due_date" localSheetId="0">Dashboard!$K1</definedName>
    <definedName name="Duration" localSheetId="0">Dashboard!$J1</definedName>
    <definedName name="gantt_date" localSheetId="0">AND(Dashboard!date&gt;=Dashboard!start_date, Dashboard!date&lt;=Dashboard!due_date)</definedName>
    <definedName name="Progress" localSheetId="0">Dashboard!$M1</definedName>
    <definedName name="Slicer_Department">#N/A</definedName>
    <definedName name="Slicer_Department1">#N/A</definedName>
    <definedName name="Slicer_Manager">#N/A</definedName>
    <definedName name="Slicer_Project">#N/A</definedName>
    <definedName name="Slicer_Project1">#N/A</definedName>
    <definedName name="Slicer_Status">#N/A</definedName>
    <definedName name="start_date" localSheetId="0">Dashboard!$I1</definedName>
  </definedNames>
  <calcPr calcId="191029"/>
  <pivotCaches>
    <pivotCache cacheId="2" r:id="rId7"/>
  </pivotCaches>
  <extLs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3" l="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AA3" i="4" l="1"/>
  <c r="X3" i="4" l="1"/>
  <c r="X2" i="4"/>
  <c r="X4" i="4" l="1"/>
  <c r="X7" i="4" s="1"/>
  <c r="X6" i="4"/>
  <c r="C4" i="3"/>
  <c r="Q4" i="3" s="1"/>
  <c r="R4" i="3" s="1"/>
  <c r="S4" i="3" s="1"/>
  <c r="T4" i="3" s="1"/>
  <c r="U4" i="3" s="1"/>
  <c r="V4" i="3" s="1"/>
  <c r="W4" i="3" s="1"/>
  <c r="X4" i="3" s="1"/>
  <c r="Y4" i="3" s="1"/>
  <c r="Z4" i="3" s="1"/>
  <c r="AA4" i="3" s="1"/>
  <c r="AB4" i="3" s="1"/>
  <c r="AC4" i="3" s="1"/>
  <c r="AD4" i="3" s="1"/>
  <c r="AE4" i="3" s="1"/>
  <c r="AF4" i="3" s="1"/>
  <c r="AG4" i="3" s="1"/>
  <c r="AH4" i="3" s="1"/>
  <c r="AI4" i="3" s="1"/>
  <c r="AJ4" i="3" s="1"/>
  <c r="AK4" i="3" s="1"/>
  <c r="AL4" i="3" s="1"/>
  <c r="AM4" i="3" s="1"/>
  <c r="AN4" i="3" s="1"/>
  <c r="AO4" i="3" s="1"/>
  <c r="AP4" i="3" s="1"/>
  <c r="AQ4" i="3" s="1"/>
  <c r="AR4" i="3" s="1"/>
  <c r="G4" i="3"/>
  <c r="Q5" i="3" l="1"/>
  <c r="O17" i="1"/>
  <c r="O19" i="1"/>
  <c r="O28" i="1"/>
  <c r="O29" i="1"/>
  <c r="O32" i="1"/>
  <c r="O33" i="1"/>
  <c r="O34" i="1"/>
  <c r="O20" i="1"/>
  <c r="O12" i="1"/>
  <c r="O16" i="1"/>
  <c r="Z14" i="1"/>
  <c r="O14" i="1"/>
  <c r="O10" i="1"/>
  <c r="O24" i="1"/>
  <c r="O30" i="1"/>
  <c r="O11" i="1"/>
  <c r="O25" i="1"/>
  <c r="O21" i="1"/>
  <c r="O31" i="1"/>
  <c r="O15" i="1"/>
  <c r="O27" i="1"/>
  <c r="O8" i="1"/>
  <c r="O18" i="1"/>
  <c r="O23" i="1"/>
  <c r="O13" i="1"/>
  <c r="O22" i="1"/>
  <c r="O26" i="1"/>
  <c r="O9" i="1"/>
  <c r="R5" i="3" l="1"/>
  <c r="B9" i="4"/>
  <c r="B8" i="4"/>
  <c r="B7" i="4"/>
  <c r="B6" i="4"/>
  <c r="B5" i="4"/>
  <c r="B4" i="4"/>
  <c r="B3" i="4"/>
  <c r="G3" i="4"/>
  <c r="S5" i="3" l="1"/>
  <c r="H3" i="4"/>
  <c r="B12" i="4"/>
  <c r="B13" i="4"/>
  <c r="L3" i="2"/>
  <c r="C8" i="1"/>
  <c r="C9" i="1"/>
  <c r="C10" i="1"/>
  <c r="C11" i="1"/>
  <c r="C12" i="1"/>
  <c r="C13" i="1"/>
  <c r="C14" i="1"/>
  <c r="C15" i="1"/>
  <c r="C16" i="1"/>
  <c r="C17" i="1"/>
  <c r="C18" i="1"/>
  <c r="C19" i="1"/>
  <c r="C20" i="1"/>
  <c r="C21" i="1"/>
  <c r="C22" i="1"/>
  <c r="C23" i="1"/>
  <c r="C24" i="1"/>
  <c r="C25" i="1"/>
  <c r="C26" i="1"/>
  <c r="C27" i="1"/>
  <c r="C28" i="1"/>
  <c r="C29" i="1"/>
  <c r="C30" i="1"/>
  <c r="C31" i="1"/>
  <c r="C32" i="1"/>
  <c r="C33" i="1"/>
  <c r="C34" i="1"/>
  <c r="O7" i="1"/>
  <c r="C7" i="1" l="1"/>
  <c r="T5" i="3"/>
  <c r="U5" i="3" l="1"/>
  <c r="V5" i="3" l="1"/>
  <c r="W5" i="3" l="1"/>
  <c r="X5" i="3" l="1"/>
  <c r="Y5" i="3" l="1"/>
  <c r="Z5" i="3" l="1"/>
  <c r="AA5" i="3" l="1"/>
  <c r="AB5" i="3" l="1"/>
  <c r="AC5" i="3" l="1"/>
  <c r="AD5" i="3" l="1"/>
  <c r="AE5" i="3" l="1"/>
  <c r="AF5" i="3" l="1"/>
  <c r="AG5" i="3" l="1"/>
  <c r="AH5" i="3" l="1"/>
  <c r="AI5" i="3" l="1"/>
  <c r="AJ5" i="3" l="1"/>
  <c r="AK5" i="3" l="1"/>
  <c r="AL5" i="3" l="1"/>
  <c r="AM5" i="3" l="1"/>
  <c r="AN5" i="3" l="1"/>
  <c r="AO5" i="3" l="1"/>
  <c r="AP5" i="3" l="1"/>
  <c r="AQ5" i="3" l="1"/>
  <c r="AR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6" authorId="0" shapeId="0" xr:uid="{00000000-0006-0000-0100-000001000000}">
      <text>
        <r>
          <rPr>
            <sz val="9"/>
            <color indexed="81"/>
            <rFont val="Tahoma"/>
            <family val="2"/>
          </rPr>
          <t xml:space="preserve">To change the values in the dropdown list, go to the next sheet and simply replace a value with a custom one in the "Priority dropdown" column.
</t>
        </r>
        <r>
          <rPr>
            <b/>
            <sz val="9"/>
            <color indexed="81"/>
            <rFont val="Tahoma"/>
            <family val="2"/>
          </rPr>
          <t>Example:</t>
        </r>
        <r>
          <rPr>
            <sz val="9"/>
            <color indexed="81"/>
            <rFont val="Tahoma"/>
            <family val="2"/>
          </rPr>
          <t xml:space="preserve"> You wish to replace the value "Medium" in the dropdown list to "Unknown". 
</t>
        </r>
        <r>
          <rPr>
            <b/>
            <sz val="9"/>
            <color indexed="81"/>
            <rFont val="Tahoma"/>
            <family val="2"/>
          </rPr>
          <t>Step1:</t>
        </r>
        <r>
          <rPr>
            <sz val="9"/>
            <color indexed="81"/>
            <rFont val="Tahoma"/>
            <family val="2"/>
          </rPr>
          <t xml:space="preserve"> Click on "Sheet2" at the bottom left of the screen.
</t>
        </r>
        <r>
          <rPr>
            <b/>
            <sz val="9"/>
            <color indexed="81"/>
            <rFont val="Tahoma"/>
            <family val="2"/>
          </rPr>
          <t xml:space="preserve">Step2: </t>
        </r>
        <r>
          <rPr>
            <sz val="9"/>
            <color indexed="81"/>
            <rFont val="Tahoma"/>
            <family val="2"/>
          </rPr>
          <t xml:space="preserve">In the "Priority dropdown" column, locate the cell that says "Medium".
</t>
        </r>
        <r>
          <rPr>
            <b/>
            <sz val="9"/>
            <color indexed="81"/>
            <rFont val="Tahoma"/>
            <family val="2"/>
          </rPr>
          <t>Step3:</t>
        </r>
        <r>
          <rPr>
            <sz val="9"/>
            <color indexed="81"/>
            <rFont val="Tahoma"/>
            <family val="2"/>
          </rPr>
          <t xml:space="preserve"> Delete "Medium" and replace it with "Unknown" (or any other value of your choosing).
You can use the same method to replace the values in the dropdown list of the "Status" column.</t>
        </r>
      </text>
    </comment>
    <comment ref="K6" authorId="0" shapeId="0" xr:uid="{00000000-0006-0000-0100-000002000000}">
      <text>
        <r>
          <rPr>
            <sz val="9"/>
            <color indexed="81"/>
            <rFont val="Tahoma"/>
            <family val="2"/>
          </rPr>
          <t xml:space="preserve">You can choose the percentage via the dropdown list, or you can type in a custom number. 
</t>
        </r>
        <r>
          <rPr>
            <b/>
            <sz val="9"/>
            <color indexed="81"/>
            <rFont val="Tahoma"/>
            <family val="2"/>
          </rPr>
          <t>Note:</t>
        </r>
        <r>
          <rPr>
            <sz val="9"/>
            <color indexed="81"/>
            <rFont val="Tahoma"/>
            <family val="2"/>
          </rPr>
          <t xml:space="preserve"> The bar will not automatically change to "100%" if the status is changed to "Complete".
</t>
        </r>
      </text>
    </comment>
  </commentList>
</comments>
</file>

<file path=xl/sharedStrings.xml><?xml version="1.0" encoding="utf-8"?>
<sst xmlns="http://schemas.openxmlformats.org/spreadsheetml/2006/main" count="570" uniqueCount="132">
  <si>
    <t>Project manager</t>
  </si>
  <si>
    <t>Priority</t>
  </si>
  <si>
    <t>Description</t>
  </si>
  <si>
    <t>Assignee</t>
  </si>
  <si>
    <t>Status</t>
  </si>
  <si>
    <t>Progress</t>
  </si>
  <si>
    <t>Start date</t>
  </si>
  <si>
    <t>Due date</t>
  </si>
  <si>
    <t>Days left</t>
  </si>
  <si>
    <t>Notes</t>
  </si>
  <si>
    <t>Task1</t>
  </si>
  <si>
    <t>High</t>
  </si>
  <si>
    <t>In Progress</t>
  </si>
  <si>
    <t>Task2</t>
  </si>
  <si>
    <t>Medium</t>
  </si>
  <si>
    <t>Complete</t>
  </si>
  <si>
    <t>Task3</t>
  </si>
  <si>
    <t>On Hold</t>
  </si>
  <si>
    <t>Task4</t>
  </si>
  <si>
    <t>Critical!</t>
  </si>
  <si>
    <t>Overdue</t>
  </si>
  <si>
    <t>Task5</t>
  </si>
  <si>
    <t>In Review</t>
  </si>
  <si>
    <t>Low</t>
  </si>
  <si>
    <t>Priority dropdown</t>
  </si>
  <si>
    <t>Status dropdown</t>
  </si>
  <si>
    <t>Task6</t>
  </si>
  <si>
    <t>Task7</t>
  </si>
  <si>
    <t>Budget</t>
  </si>
  <si>
    <t>Actual cost</t>
  </si>
  <si>
    <t>!</t>
  </si>
  <si>
    <t>Blocked</t>
  </si>
  <si>
    <t>Manager</t>
  </si>
  <si>
    <t>Development</t>
  </si>
  <si>
    <t>Marketing</t>
  </si>
  <si>
    <t>Security</t>
  </si>
  <si>
    <t>Design</t>
  </si>
  <si>
    <t>Content</t>
  </si>
  <si>
    <t>Jenna A.</t>
  </si>
  <si>
    <t>Davina B.</t>
  </si>
  <si>
    <t>Jasmine C.</t>
  </si>
  <si>
    <t>Tom D.</t>
  </si>
  <si>
    <t>David E.</t>
  </si>
  <si>
    <t>Samantha F.</t>
  </si>
  <si>
    <t>Alexander G.</t>
  </si>
  <si>
    <t>George H.</t>
  </si>
  <si>
    <t>Peter I.</t>
  </si>
  <si>
    <t>Kevin J.</t>
  </si>
  <si>
    <t>Helen C.</t>
  </si>
  <si>
    <t>Sasha H.</t>
  </si>
  <si>
    <t>Prudence P.</t>
  </si>
  <si>
    <t>Jason B.</t>
  </si>
  <si>
    <t>Holidays</t>
  </si>
  <si>
    <t>days before the deadline</t>
  </si>
  <si>
    <t>Today's date:</t>
  </si>
  <si>
    <t>Grand Total</t>
  </si>
  <si>
    <t>-</t>
  </si>
  <si>
    <t xml:space="preserve">Budget </t>
  </si>
  <si>
    <t xml:space="preserve">Progress </t>
  </si>
  <si>
    <t xml:space="preserve">Actual cost </t>
  </si>
  <si>
    <t>Department</t>
  </si>
  <si>
    <t>Project management</t>
  </si>
  <si>
    <t>HR</t>
  </si>
  <si>
    <t>QA</t>
  </si>
  <si>
    <t>Finance</t>
  </si>
  <si>
    <t>Support</t>
  </si>
  <si>
    <t>Sales</t>
  </si>
  <si>
    <t>Administration</t>
  </si>
  <si>
    <t>SEO</t>
  </si>
  <si>
    <t>Product management</t>
  </si>
  <si>
    <t>Product 1</t>
  </si>
  <si>
    <t>Product 2</t>
  </si>
  <si>
    <t>Product 3</t>
  </si>
  <si>
    <t>Not started</t>
  </si>
  <si>
    <t>Remaining tasks</t>
  </si>
  <si>
    <t>Total tasks</t>
  </si>
  <si>
    <t>Bar chart</t>
  </si>
  <si>
    <t>Doughnut</t>
  </si>
  <si>
    <t>Project Management Dashboard Template</t>
  </si>
  <si>
    <t>Scroll bar:</t>
  </si>
  <si>
    <t>Start date:</t>
  </si>
  <si>
    <t>% Duration of project</t>
  </si>
  <si>
    <t>Remaining % of project</t>
  </si>
  <si>
    <t>Number of "Complete" tasks</t>
  </si>
  <si>
    <t>Number of remaining tasks</t>
  </si>
  <si>
    <t>Number of tasks total</t>
  </si>
  <si>
    <t>Remaining</t>
  </si>
  <si>
    <t>Project manager:</t>
  </si>
  <si>
    <t>Peter Maxwell</t>
  </si>
  <si>
    <t>Project Management Template With Dashboard</t>
  </si>
  <si>
    <t>Project start date</t>
  </si>
  <si>
    <t>Project end date</t>
  </si>
  <si>
    <t>Client</t>
  </si>
  <si>
    <t>Project summary</t>
  </si>
  <si>
    <t>Sponsor</t>
  </si>
  <si>
    <t>Total budget</t>
  </si>
  <si>
    <t>The goal of this project is to…</t>
  </si>
  <si>
    <t>ALPHA</t>
  </si>
  <si>
    <t>BETA</t>
  </si>
  <si>
    <t>OMEGA</t>
  </si>
  <si>
    <t>GAMMA</t>
  </si>
  <si>
    <t>DELTA</t>
  </si>
  <si>
    <t>Tasks</t>
  </si>
  <si>
    <t>Project</t>
  </si>
  <si>
    <t>Task8</t>
  </si>
  <si>
    <t>Task9</t>
  </si>
  <si>
    <t>Task10</t>
  </si>
  <si>
    <t>Task11</t>
  </si>
  <si>
    <t>Task12</t>
  </si>
  <si>
    <t>Task13</t>
  </si>
  <si>
    <t>Task14</t>
  </si>
  <si>
    <t>Task15</t>
  </si>
  <si>
    <t>Task16</t>
  </si>
  <si>
    <t>Task17</t>
  </si>
  <si>
    <t>Task18</t>
  </si>
  <si>
    <t>Task19</t>
  </si>
  <si>
    <t>Task20</t>
  </si>
  <si>
    <t>Task21</t>
  </si>
  <si>
    <t>Task22</t>
  </si>
  <si>
    <t>Task23</t>
  </si>
  <si>
    <t>Task24</t>
  </si>
  <si>
    <t>Task25</t>
  </si>
  <si>
    <t>Task26</t>
  </si>
  <si>
    <t>Task27</t>
  </si>
  <si>
    <t>Task28</t>
  </si>
  <si>
    <t>PR</t>
  </si>
  <si>
    <t>Duration</t>
  </si>
  <si>
    <t>(blank)</t>
  </si>
  <si>
    <t>Show "i" notification</t>
  </si>
  <si>
    <t>Settings</t>
  </si>
  <si>
    <t>Help: How to use and customize this template</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</si>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</sst>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164" formatCode="m/d/yyyy;@"/>
    <numFmt numFmtId="165" formatCode="&quot;$&quot;#,##0.00"/>
    <numFmt numFmtId="166" formatCode="0.0,,\M;\-0.0,,\M"/>
    <numFmt numFmtId="167" formatCode="[$-409]d\-mmm;@"/>
    <numFmt numFmtId="168" formatCode="[$-409]d\-mmm\-yy;@"/>
    <numFmt numFmtId="169" formatCode="[$-409]mmm\ d\,\ yyyy;@"/>
  </numFmts>
  <fonts count="26"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4"/>
      <color theme="1"/>
      <name val="Webdings"/>
      <family val="1"/>
      <charset val="2"/>
    </font>
    <font>
      <sz val="11"/>
      <color theme="1"/>
      <name val="Arial"/>
      <family val="2"/>
    </font>
    <font>
      <sz val="20"/>
      <color theme="0"/>
      <name val="Arial"/>
      <family val="2"/>
    </font>
    <font>
      <sz val="11"/>
      <color rgb="FF81ABFF"/>
      <name val="Arial"/>
      <family val="2"/>
    </font>
    <font>
      <sz val="11"/>
      <color theme="0" tint="-4.9989318521683403E-2"/>
      <name val="Arial"/>
      <family val="2"/>
    </font>
    <font>
      <b/>
      <sz val="20"/>
      <color rgb="FF6397FF"/>
      <name val="Arial"/>
      <family val="2"/>
    </font>
    <font>
      <sz val="12"/>
      <color theme="1"/>
      <name val="Arial"/>
      <family val="2"/>
    </font>
    <font>
      <b/>
      <sz val="12"/>
      <color rgb="FF81ABFF"/>
      <name val="Arial"/>
      <family val="2"/>
    </font>
    <font>
      <sz val="12"/>
      <color theme="0" tint="-4.9989318521683403E-2"/>
      <name val="Arial"/>
      <family val="2"/>
    </font>
    <font>
      <sz val="10"/>
      <color theme="0" tint="-4.9989318521683403E-2"/>
      <name val="Arial"/>
      <family val="2"/>
    </font>
    <font>
      <sz val="10"/>
      <color theme="1"/>
      <name val="Arial"/>
      <family val="2"/>
    </font>
    <font>
      <sz val="9"/>
      <color theme="0" tint="-4.9989318521683403E-2"/>
      <name val="Arial"/>
      <family val="2"/>
    </font>
    <font>
      <sz val="9"/>
      <color theme="1"/>
      <name val="Arial"/>
      <family val="2"/>
    </font>
    <font>
      <b/>
      <sz val="11"/>
      <color theme="0"/>
      <name val="Arial"/>
      <family val="2"/>
    </font>
    <font>
      <b/>
      <sz val="11"/>
      <color theme="1"/>
      <name val="Arial"/>
      <family val="2"/>
    </font>
    <font>
      <b/>
      <sz val="26"/>
      <color rgb="FF6397FF"/>
      <name val="Arial"/>
      <family val="2"/>
    </font>
    <font>
      <sz val="26"/>
      <color theme="0" tint="-4.9989318521683403E-2"/>
      <name val="Arial"/>
      <family val="2"/>
    </font>
    <font>
      <b/>
      <sz val="11"/>
      <color theme="0" tint="-4.9989318521683403E-2"/>
      <name val="Arial"/>
      <family val="2"/>
    </font>
    <font>
      <sz val="11"/>
      <color theme="2" tint="-9.9978637043366805E-2"/>
      <name val="Arial"/>
      <family val="2"/>
    </font>
    <font>
      <b/>
      <sz val="26"/>
      <color theme="1"/>
      <name val="Arial"/>
      <family val="2"/>
    </font>
    <font>
      <b/>
      <sz val="12"/>
      <color theme="0" tint="-4.9989318521683403E-2"/>
      <name val="Arial"/>
      <family val="2"/>
    </font>
    <font>
      <sz val="11"/>
      <name val="Arial"/>
      <family val="2"/>
    </font>
  </fonts>
  <fills count="15">
    <fill>
      <patternFill patternType="none"/>
    </fill>
    <fill>
      <patternFill patternType="gray125"/>
    </fill>
    <fill>
      <patternFill patternType="solid">
        <fgColor rgb="FFFFC000"/>
        <bgColor indexed="64"/>
      </patternFill>
    </fill>
    <fill>
      <patternFill patternType="solid">
        <fgColor theme="6" tint="-0.499984740745262"/>
        <bgColor indexed="64"/>
      </patternFill>
    </fill>
    <fill>
      <patternFill patternType="solid">
        <fgColor theme="3" tint="-0.499984740745262"/>
        <bgColor indexed="64"/>
      </patternFill>
    </fill>
    <fill>
      <patternFill patternType="solid">
        <fgColor theme="2" tint="-0.89999084444715716"/>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81ABFF"/>
        <bgColor indexed="64"/>
      </patternFill>
    </fill>
    <fill>
      <patternFill patternType="solid">
        <fgColor rgb="FFCCDCFB"/>
        <bgColor indexed="64"/>
      </patternFill>
    </fill>
    <fill>
      <patternFill patternType="solid">
        <fgColor theme="2" tint="-0.74999237037263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theme="6" tint="0.59996337778862885"/>
      </left>
      <right style="thin">
        <color theme="6" tint="0.59996337778862885"/>
      </right>
      <top/>
      <bottom/>
      <diagonal/>
    </border>
    <border>
      <left/>
      <right/>
      <top/>
      <bottom style="thin">
        <color indexed="64"/>
      </bottom>
      <diagonal/>
    </border>
    <border>
      <left style="thin">
        <color theme="0" tint="-4.9989318521683403E-2"/>
      </left>
      <right style="thin">
        <color theme="0" tint="-4.9989318521683403E-2"/>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right/>
      <top style="thin">
        <color theme="2" tint="-0.24994659260841701"/>
      </top>
      <bottom/>
      <diagonal/>
    </border>
    <border>
      <left style="thin">
        <color theme="2" tint="-0.24994659260841701"/>
      </left>
      <right/>
      <top/>
      <bottom/>
      <diagonal/>
    </border>
    <border>
      <left/>
      <right style="thin">
        <color theme="2" tint="-0.24994659260841701"/>
      </right>
      <top style="thin">
        <color theme="2" tint="-0.24994659260841701"/>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int="-4.9989318521683403E-2"/>
      </top>
      <bottom style="thin">
        <color theme="0" tint="-4.9989318521683403E-2"/>
      </bottom>
      <diagonal/>
    </border>
    <border>
      <left/>
      <right style="thin">
        <color theme="0" tint="-4.9989318521683403E-2"/>
      </right>
      <top/>
      <bottom/>
      <diagonal/>
    </border>
    <border>
      <left style="thin">
        <color theme="0" tint="-4.9989318521683403E-2"/>
      </left>
      <right/>
      <top/>
      <bottom/>
      <diagonal/>
    </border>
    <border>
      <left/>
      <right style="thin">
        <color theme="0" tint="-0.24994659260841701"/>
      </right>
      <top style="thin">
        <color theme="0" tint="-4.9989318521683403E-2"/>
      </top>
      <bottom style="thin">
        <color theme="0" tint="-4.9989318521683403E-2"/>
      </bottom>
      <diagonal/>
    </border>
    <border>
      <left style="thin">
        <color theme="0" tint="-0.14996795556505021"/>
      </left>
      <right/>
      <top style="thin">
        <color theme="0" tint="-4.9989318521683403E-2"/>
      </top>
      <bottom style="thin">
        <color theme="0" tint="-4.9989318521683403E-2"/>
      </bottom>
      <diagonal/>
    </border>
    <border>
      <left/>
      <right style="thin">
        <color theme="0" tint="-0.14996795556505021"/>
      </right>
      <top style="thin">
        <color theme="0" tint="-4.9989318521683403E-2"/>
      </top>
      <bottom style="thin">
        <color theme="0" tint="-4.9989318521683403E-2"/>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4" fillId="0" borderId="20" xfId="0" applyFont="1" applyBorder="1" applyAlignment="1">
      <alignment horizontal="center" vertical="center" wrapText="1"/>
    </xf>
    <xf numFmtId="0" fontId="5" fillId="4" borderId="0" xfId="0" applyFont="1" applyFill="1"/>
    <xf numFmtId="0" fontId="6" fillId="4" borderId="0" xfId="0" applyFont="1" applyFill="1" applyAlignment="1">
      <alignment horizontal="left" vertical="center" indent="3"/>
    </xf>
    <xf numFmtId="0" fontId="7" fillId="4" borderId="0" xfId="0" applyFont="1" applyFill="1"/>
    <xf numFmtId="0" fontId="8" fillId="4" borderId="0" xfId="0" applyFont="1" applyFill="1" applyAlignment="1">
      <alignment horizontal="left" vertical="center"/>
    </xf>
    <xf numFmtId="0" fontId="5" fillId="4" borderId="0" xfId="0" applyFont="1" applyFill="1" applyAlignment="1">
      <alignment horizontal="center"/>
    </xf>
    <xf numFmtId="0" fontId="8" fillId="4" borderId="0" xfId="0" applyFont="1" applyFill="1"/>
    <xf numFmtId="0" fontId="5" fillId="3" borderId="0" xfId="0" applyFont="1" applyFill="1"/>
    <xf numFmtId="0" fontId="5" fillId="3" borderId="0" xfId="0" applyFont="1" applyFill="1" applyAlignment="1">
      <alignment horizontal="center"/>
    </xf>
    <xf numFmtId="0" fontId="8" fillId="3" borderId="0" xfId="0" applyFont="1" applyFill="1" applyAlignment="1">
      <alignment horizontal="center"/>
    </xf>
    <xf numFmtId="0" fontId="9" fillId="4" borderId="0" xfId="0" applyFont="1" applyFill="1" applyAlignment="1">
      <alignment horizontal="left" vertical="center" indent="3"/>
    </xf>
    <xf numFmtId="0" fontId="10" fillId="5" borderId="0" xfId="0" applyFont="1" applyFill="1"/>
    <xf numFmtId="0" fontId="11" fillId="5" borderId="0" xfId="0" applyFont="1" applyFill="1" applyAlignment="1">
      <alignment horizontal="right" vertical="center"/>
    </xf>
    <xf numFmtId="169" fontId="12" fillId="5" borderId="0" xfId="0" applyNumberFormat="1" applyFont="1" applyFill="1" applyAlignment="1">
      <alignment horizontal="center" vertical="center"/>
    </xf>
    <xf numFmtId="0" fontId="8" fillId="5" borderId="0" xfId="0" applyFont="1" applyFill="1" applyAlignment="1">
      <alignment horizontal="left" vertical="center"/>
    </xf>
    <xf numFmtId="0" fontId="11" fillId="5" borderId="0" xfId="0" applyFont="1" applyFill="1" applyAlignment="1">
      <alignment horizontal="left" vertical="center"/>
    </xf>
    <xf numFmtId="0" fontId="12" fillId="5" borderId="0" xfId="0" applyFont="1" applyFill="1" applyAlignment="1">
      <alignment horizontal="left" vertical="center"/>
    </xf>
    <xf numFmtId="0" fontId="5" fillId="5" borderId="0" xfId="0" applyFont="1" applyFill="1"/>
    <xf numFmtId="168" fontId="13" fillId="5" borderId="0" xfId="0" applyNumberFormat="1" applyFont="1" applyFill="1" applyAlignment="1">
      <alignment horizontal="center" textRotation="75"/>
    </xf>
    <xf numFmtId="168" fontId="8" fillId="5" borderId="0" xfId="0" applyNumberFormat="1" applyFont="1" applyFill="1" applyAlignment="1">
      <alignment horizontal="center" textRotation="75"/>
    </xf>
    <xf numFmtId="0" fontId="5" fillId="4" borderId="0" xfId="0" applyFont="1" applyFill="1" applyAlignment="1">
      <alignment vertical="center"/>
    </xf>
    <xf numFmtId="0" fontId="14" fillId="0" borderId="0" xfId="0" pivotButton="1" applyFont="1"/>
    <xf numFmtId="0" fontId="5" fillId="0" borderId="0" xfId="0" pivotButton="1" applyFont="1" applyAlignment="1">
      <alignment vertical="center"/>
    </xf>
    <xf numFmtId="0" fontId="5" fillId="0" borderId="0" xfId="0" pivotButton="1" applyFont="1" applyAlignment="1">
      <alignment horizontal="right" vertical="center"/>
    </xf>
    <xf numFmtId="0" fontId="5" fillId="0" borderId="0" xfId="0" applyFont="1" applyAlignment="1">
      <alignment horizontal="right" vertical="center"/>
    </xf>
    <xf numFmtId="0" fontId="5" fillId="5" borderId="0" xfId="0" applyFont="1" applyFill="1" applyAlignment="1">
      <alignment horizontal="right" vertical="center"/>
    </xf>
    <xf numFmtId="167" fontId="12" fillId="6" borderId="2" xfId="0" applyNumberFormat="1" applyFont="1" applyFill="1" applyBorder="1" applyAlignment="1">
      <alignment horizontal="center" vertical="center"/>
    </xf>
    <xf numFmtId="167" fontId="15" fillId="6" borderId="2" xfId="0" applyNumberFormat="1" applyFont="1" applyFill="1" applyBorder="1" applyAlignment="1">
      <alignment horizontal="center" vertical="center"/>
    </xf>
    <xf numFmtId="0" fontId="5" fillId="0" borderId="0" xfId="0" applyFont="1" applyAlignment="1">
      <alignment vertical="center"/>
    </xf>
    <xf numFmtId="0" fontId="14" fillId="0" borderId="0" xfId="0" applyFont="1"/>
    <xf numFmtId="164" fontId="14" fillId="0" borderId="0" xfId="0" applyNumberFormat="1" applyFont="1"/>
    <xf numFmtId="0" fontId="5" fillId="0" borderId="0" xfId="0" applyFont="1"/>
    <xf numFmtId="9" fontId="5" fillId="0" borderId="0" xfId="0" applyNumberFormat="1" applyFont="1"/>
    <xf numFmtId="3" fontId="5" fillId="0" borderId="0" xfId="0" applyNumberFormat="1" applyFont="1"/>
    <xf numFmtId="3" fontId="16" fillId="5" borderId="0" xfId="0" applyNumberFormat="1" applyFont="1" applyFill="1"/>
    <xf numFmtId="0" fontId="5" fillId="0" borderId="4" xfId="0" applyFont="1" applyBorder="1" applyAlignment="1">
      <alignment horizontal="center" vertical="center"/>
    </xf>
    <xf numFmtId="0" fontId="5" fillId="0" borderId="0" xfId="0" applyFont="1" applyAlignment="1">
      <alignment horizontal="center" vertical="center"/>
    </xf>
    <xf numFmtId="0" fontId="14" fillId="4" borderId="0" xfId="0" applyFont="1" applyFill="1"/>
    <xf numFmtId="0" fontId="5" fillId="0" borderId="0" xfId="0" applyFont="1" applyAlignment="1">
      <alignment horizontal="right"/>
    </xf>
    <xf numFmtId="0" fontId="5" fillId="0" borderId="0" xfId="0" applyFont="1" applyAlignment="1">
      <alignment horizontal="center"/>
    </xf>
    <xf numFmtId="0" fontId="8" fillId="5" borderId="0" xfId="0" applyFont="1" applyFill="1"/>
    <xf numFmtId="0" fontId="19" fillId="4" borderId="14" xfId="0" applyFont="1" applyFill="1" applyBorder="1" applyAlignment="1">
      <alignment horizontal="left" vertical="center" indent="6"/>
    </xf>
    <xf numFmtId="0" fontId="19" fillId="4" borderId="14" xfId="0" applyFont="1" applyFill="1" applyBorder="1" applyAlignment="1">
      <alignment vertical="center"/>
    </xf>
    <xf numFmtId="0" fontId="8" fillId="14" borderId="0" xfId="0" applyFont="1" applyFill="1"/>
    <xf numFmtId="0" fontId="8" fillId="0" borderId="0" xfId="0" applyFont="1"/>
    <xf numFmtId="0" fontId="8" fillId="0" borderId="0" xfId="0" applyFont="1" applyAlignment="1">
      <alignment horizontal="center" vertical="center"/>
    </xf>
    <xf numFmtId="0" fontId="20" fillId="0" borderId="0" xfId="0" applyFont="1" applyAlignment="1">
      <alignment horizontal="left" vertical="center"/>
    </xf>
    <xf numFmtId="0" fontId="19" fillId="0" borderId="0" xfId="0" applyFont="1" applyAlignment="1">
      <alignment horizontal="left" vertical="center"/>
    </xf>
    <xf numFmtId="0" fontId="21" fillId="12" borderId="0" xfId="0" applyFont="1" applyFill="1" applyAlignment="1">
      <alignment horizontal="center" vertical="center" wrapText="1"/>
    </xf>
    <xf numFmtId="0" fontId="17" fillId="12" borderId="1" xfId="0" applyFont="1" applyFill="1" applyBorder="1"/>
    <xf numFmtId="14" fontId="5" fillId="0" borderId="1" xfId="0" applyNumberFormat="1" applyFont="1" applyBorder="1"/>
    <xf numFmtId="0" fontId="5" fillId="0" borderId="1" xfId="0" applyFont="1" applyBorder="1"/>
    <xf numFmtId="0" fontId="21" fillId="12" borderId="17" xfId="0" applyFont="1" applyFill="1" applyBorder="1" applyAlignment="1">
      <alignment horizontal="center" vertical="center" wrapText="1"/>
    </xf>
    <xf numFmtId="0" fontId="21" fillId="12" borderId="18" xfId="0" applyFont="1" applyFill="1" applyBorder="1" applyAlignment="1">
      <alignment horizontal="center" vertical="center" wrapText="1"/>
    </xf>
    <xf numFmtId="0" fontId="21" fillId="12" borderId="18" xfId="0" applyFont="1" applyFill="1" applyBorder="1" applyAlignment="1">
      <alignment horizontal="center" vertical="center"/>
    </xf>
    <xf numFmtId="0" fontId="21" fillId="12" borderId="19" xfId="0" applyFont="1" applyFill="1" applyBorder="1" applyAlignment="1">
      <alignment horizontal="center" vertical="center" wrapText="1"/>
    </xf>
    <xf numFmtId="14" fontId="5" fillId="13" borderId="16" xfId="0" applyNumberFormat="1" applyFont="1" applyFill="1" applyBorder="1"/>
    <xf numFmtId="0" fontId="18" fillId="2" borderId="1" xfId="0" applyFont="1" applyFill="1" applyBorder="1" applyAlignment="1">
      <alignment wrapText="1"/>
    </xf>
    <xf numFmtId="0" fontId="5" fillId="0" borderId="1" xfId="0" applyFont="1" applyBorder="1" applyAlignment="1">
      <alignment horizontal="center" vertical="center"/>
    </xf>
    <xf numFmtId="0" fontId="18" fillId="2" borderId="1" xfId="0" applyFont="1" applyFill="1" applyBorder="1"/>
    <xf numFmtId="0" fontId="5" fillId="13" borderId="16" xfId="0" applyFont="1" applyFill="1" applyBorder="1"/>
    <xf numFmtId="0" fontId="5" fillId="11" borderId="16" xfId="0" applyFont="1" applyFill="1" applyBorder="1"/>
    <xf numFmtId="0" fontId="8" fillId="4" borderId="0" xfId="0" applyFont="1" applyFill="1" applyAlignment="1">
      <alignment horizontal="center" vertical="center"/>
    </xf>
    <xf numFmtId="0" fontId="20" fillId="4" borderId="0" xfId="0" applyFont="1" applyFill="1" applyAlignment="1">
      <alignment horizontal="left" vertical="center"/>
    </xf>
    <xf numFmtId="0" fontId="19" fillId="4" borderId="14" xfId="0" applyFont="1" applyFill="1" applyBorder="1" applyAlignment="1">
      <alignment horizontal="left" vertical="center" indent="3"/>
    </xf>
    <xf numFmtId="0" fontId="5" fillId="5" borderId="9" xfId="0" applyFont="1" applyFill="1" applyBorder="1"/>
    <xf numFmtId="0" fontId="22" fillId="14" borderId="6" xfId="0" applyFont="1" applyFill="1" applyBorder="1" applyAlignment="1">
      <alignment horizontal="left" vertical="center" indent="1"/>
    </xf>
    <xf numFmtId="0" fontId="11" fillId="5" borderId="5" xfId="0" applyFont="1" applyFill="1" applyBorder="1" applyAlignment="1">
      <alignment horizontal="left" vertical="center" indent="1"/>
    </xf>
    <xf numFmtId="0" fontId="22" fillId="14" borderId="5" xfId="0" applyFont="1" applyFill="1" applyBorder="1" applyAlignment="1">
      <alignment horizontal="left" vertical="center" indent="1"/>
    </xf>
    <xf numFmtId="0" fontId="11" fillId="5" borderId="6" xfId="0" applyFont="1" applyFill="1" applyBorder="1" applyAlignment="1">
      <alignment horizontal="left" vertical="center" indent="1"/>
    </xf>
    <xf numFmtId="0" fontId="7" fillId="5" borderId="8" xfId="0" applyFont="1" applyFill="1" applyBorder="1"/>
    <xf numFmtId="0" fontId="7" fillId="5" borderId="7" xfId="0" applyFont="1" applyFill="1" applyBorder="1"/>
    <xf numFmtId="0" fontId="5" fillId="5" borderId="11" xfId="0" applyFont="1" applyFill="1" applyBorder="1"/>
    <xf numFmtId="14" fontId="22" fillId="14" borderId="6" xfId="0" applyNumberFormat="1" applyFont="1" applyFill="1" applyBorder="1" applyAlignment="1">
      <alignment horizontal="left" vertical="center" indent="1"/>
    </xf>
    <xf numFmtId="0" fontId="5" fillId="5" borderId="13" xfId="0" applyFont="1" applyFill="1" applyBorder="1"/>
    <xf numFmtId="0" fontId="23" fillId="5" borderId="0" xfId="0" applyFont="1" applyFill="1" applyAlignment="1">
      <alignment horizontal="center" vertical="center"/>
    </xf>
    <xf numFmtId="0" fontId="22" fillId="5" borderId="0" xfId="0" applyFont="1" applyFill="1" applyAlignment="1">
      <alignment horizontal="center" vertical="center"/>
    </xf>
    <xf numFmtId="0" fontId="5" fillId="5" borderId="0" xfId="0" applyFont="1" applyFill="1" applyAlignment="1">
      <alignment horizontal="center" vertical="center"/>
    </xf>
    <xf numFmtId="0" fontId="24" fillId="10" borderId="21"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4" fillId="10" borderId="4" xfId="0" applyFont="1" applyFill="1" applyBorder="1" applyAlignment="1">
      <alignment horizontal="left" vertical="center" indent="1"/>
    </xf>
    <xf numFmtId="0" fontId="24" fillId="10" borderId="4" xfId="0" applyFont="1" applyFill="1" applyBorder="1" applyAlignment="1">
      <alignment horizontal="center" vertical="center"/>
    </xf>
    <xf numFmtId="0" fontId="24" fillId="10" borderId="4" xfId="0" applyFont="1" applyFill="1" applyBorder="1" applyAlignment="1">
      <alignment horizontal="left" vertical="center" wrapText="1"/>
    </xf>
    <xf numFmtId="0" fontId="24" fillId="10" borderId="4" xfId="0" applyFont="1" applyFill="1" applyBorder="1" applyAlignment="1">
      <alignment horizontal="left" vertical="center"/>
    </xf>
    <xf numFmtId="0" fontId="24" fillId="10" borderId="4" xfId="0" applyFont="1" applyFill="1" applyBorder="1" applyAlignment="1">
      <alignment horizontal="right" vertical="center"/>
    </xf>
    <xf numFmtId="0" fontId="24" fillId="10" borderId="4" xfId="0" applyFont="1" applyFill="1" applyBorder="1" applyAlignment="1">
      <alignment horizontal="right" vertical="center" wrapText="1"/>
    </xf>
    <xf numFmtId="0" fontId="24" fillId="10" borderId="22" xfId="0" applyFont="1" applyFill="1" applyBorder="1" applyAlignment="1">
      <alignment horizontal="left" vertical="center" wrapText="1" indent="1"/>
    </xf>
    <xf numFmtId="164" fontId="5" fillId="0" borderId="0" xfId="0" applyNumberFormat="1" applyFont="1" applyAlignment="1">
      <alignment horizontal="right" vertical="top"/>
    </xf>
    <xf numFmtId="1" fontId="5" fillId="0" borderId="0" xfId="0" applyNumberFormat="1" applyFont="1" applyAlignment="1">
      <alignment horizontal="right" vertical="top"/>
    </xf>
    <xf numFmtId="0" fontId="18" fillId="0" borderId="20" xfId="0" applyFont="1" applyBorder="1" applyAlignment="1">
      <alignment horizontal="left" vertical="top" wrapText="1"/>
    </xf>
    <xf numFmtId="0" fontId="5" fillId="0" borderId="20" xfId="0" applyFont="1" applyBorder="1" applyAlignment="1">
      <alignment horizontal="left" vertical="top" wrapText="1" indent="1"/>
    </xf>
    <xf numFmtId="0" fontId="5" fillId="0" borderId="20" xfId="0" applyFont="1" applyBorder="1" applyAlignment="1">
      <alignment horizontal="center" vertical="center"/>
    </xf>
    <xf numFmtId="0" fontId="5" fillId="0" borderId="20" xfId="0" applyFont="1" applyBorder="1" applyAlignment="1">
      <alignment horizontal="left" vertical="top" wrapText="1"/>
    </xf>
    <xf numFmtId="9" fontId="5" fillId="0" borderId="20" xfId="2" applyFont="1" applyFill="1" applyBorder="1" applyAlignment="1">
      <alignment horizontal="center" vertical="center"/>
    </xf>
    <xf numFmtId="164" fontId="5" fillId="0" borderId="24" xfId="0" applyNumberFormat="1" applyFont="1" applyBorder="1" applyAlignment="1">
      <alignment horizontal="right" vertical="top"/>
    </xf>
    <xf numFmtId="1" fontId="5" fillId="0" borderId="20" xfId="0" applyNumberFormat="1" applyFont="1" applyBorder="1" applyAlignment="1">
      <alignment horizontal="right" vertical="top"/>
    </xf>
    <xf numFmtId="164" fontId="5" fillId="0" borderId="20" xfId="0" applyNumberFormat="1" applyFont="1" applyBorder="1" applyAlignment="1">
      <alignment horizontal="right" vertical="top"/>
    </xf>
    <xf numFmtId="0" fontId="18" fillId="0" borderId="25" xfId="0" applyFont="1" applyBorder="1" applyAlignment="1">
      <alignment horizontal="center" vertical="top"/>
    </xf>
    <xf numFmtId="6" fontId="25" fillId="0" borderId="24" xfId="1" applyNumberFormat="1" applyFont="1" applyFill="1" applyBorder="1" applyAlignment="1">
      <alignment horizontal="right" vertical="top" wrapText="1"/>
    </xf>
    <xf numFmtId="6" fontId="25" fillId="0" borderId="25" xfId="1" applyNumberFormat="1" applyFont="1" applyFill="1" applyBorder="1" applyAlignment="1">
      <alignment horizontal="right" vertical="top" wrapText="1"/>
    </xf>
    <xf numFmtId="0" fontId="5" fillId="0" borderId="23" xfId="0" applyFont="1" applyBorder="1" applyAlignment="1">
      <alignment horizontal="left" vertical="top" wrapText="1" indent="1"/>
    </xf>
    <xf numFmtId="0" fontId="18" fillId="0" borderId="0" xfId="0" applyFont="1" applyAlignment="1">
      <alignment vertical="top" wrapText="1"/>
    </xf>
    <xf numFmtId="1" fontId="5" fillId="0" borderId="0" xfId="0" applyNumberFormat="1" applyFont="1"/>
    <xf numFmtId="0" fontId="18" fillId="0" borderId="0" xfId="0" applyFont="1" applyAlignment="1">
      <alignment horizontal="left" vertical="top" wrapText="1"/>
    </xf>
    <xf numFmtId="0" fontId="5" fillId="7" borderId="0" xfId="0" applyFont="1" applyFill="1"/>
    <xf numFmtId="0" fontId="18" fillId="7" borderId="0" xfId="0" applyFont="1" applyFill="1" applyAlignment="1">
      <alignment vertical="center"/>
    </xf>
    <xf numFmtId="0" fontId="5" fillId="7" borderId="0" xfId="0" applyFont="1" applyFill="1" applyAlignment="1">
      <alignment vertical="center"/>
    </xf>
    <xf numFmtId="0" fontId="18" fillId="0" borderId="0" xfId="0" applyFont="1" applyAlignment="1">
      <alignment horizontal="center" vertical="center"/>
    </xf>
    <xf numFmtId="166" fontId="5" fillId="0" borderId="0" xfId="0" applyNumberFormat="1" applyFont="1"/>
    <xf numFmtId="0" fontId="5" fillId="0" borderId="0" xfId="0" pivotButton="1" applyFont="1"/>
    <xf numFmtId="0" fontId="5" fillId="9" borderId="0" xfId="0" applyFont="1" applyFill="1"/>
    <xf numFmtId="9" fontId="5" fillId="0" borderId="0" xfId="2" applyFont="1"/>
    <xf numFmtId="0" fontId="5" fillId="0" borderId="3" xfId="0" applyFont="1" applyBorder="1"/>
    <xf numFmtId="0" fontId="5" fillId="7" borderId="1" xfId="0" applyFont="1" applyFill="1" applyBorder="1"/>
    <xf numFmtId="0" fontId="5" fillId="8" borderId="0" xfId="0" applyFont="1" applyFill="1" applyAlignment="1">
      <alignment horizontal="right"/>
    </xf>
    <xf numFmtId="0" fontId="18" fillId="0" borderId="0" xfId="0" applyFont="1"/>
    <xf numFmtId="0" fontId="5" fillId="5" borderId="0" xfId="0" applyFont="1" applyFill="1" applyAlignment="1">
      <alignment horizontal="left" vertical="center"/>
    </xf>
    <xf numFmtId="0" fontId="22" fillId="14" borderId="9" xfId="0" applyFont="1" applyFill="1" applyBorder="1" applyAlignment="1">
      <alignment horizontal="left" vertical="top" indent="1"/>
    </xf>
    <xf numFmtId="0" fontId="22" fillId="14" borderId="10" xfId="0" applyFont="1" applyFill="1" applyBorder="1" applyAlignment="1">
      <alignment horizontal="left" vertical="top" indent="1"/>
    </xf>
    <xf numFmtId="0" fontId="22" fillId="14" borderId="12" xfId="0" applyFont="1" applyFill="1" applyBorder="1" applyAlignment="1">
      <alignment horizontal="left" vertical="top" indent="1"/>
    </xf>
    <xf numFmtId="0" fontId="22" fillId="14" borderId="13" xfId="0" applyFont="1" applyFill="1" applyBorder="1" applyAlignment="1">
      <alignment horizontal="left" vertical="top" indent="1"/>
    </xf>
    <xf numFmtId="0" fontId="22" fillId="14" borderId="14" xfId="0" applyFont="1" applyFill="1" applyBorder="1" applyAlignment="1">
      <alignment horizontal="left" vertical="top" indent="1"/>
    </xf>
    <xf numFmtId="0" fontId="22" fillId="14" borderId="15" xfId="0" applyFont="1" applyFill="1" applyBorder="1" applyAlignment="1">
      <alignment horizontal="left" vertical="top" indent="1"/>
    </xf>
    <xf numFmtId="0" fontId="11" fillId="5" borderId="8" xfId="0" applyFont="1" applyFill="1" applyBorder="1" applyAlignment="1">
      <alignment horizontal="left" vertical="center"/>
    </xf>
    <xf numFmtId="0" fontId="11" fillId="5" borderId="7" xfId="0" applyFont="1" applyFill="1" applyBorder="1" applyAlignment="1">
      <alignment horizontal="left" vertical="center"/>
    </xf>
  </cellXfs>
  <cellStyles count="3">
    <cellStyle name="Currency" xfId="1" builtinId="4" customBuiltin="1"/>
    <cellStyle name="Normal" xfId="0" builtinId="0"/>
    <cellStyle name="Percent" xfId="2" builtinId="5"/>
  </cellStyles>
  <dxfs count="416">
    <dxf>
      <font>
        <color rgb="FFE20000"/>
      </font>
    </dxf>
    <dxf>
      <font>
        <color rgb="FF00B050"/>
      </font>
    </dxf>
    <dxf>
      <font>
        <color rgb="FFFF0000"/>
      </font>
    </dxf>
    <dxf>
      <font>
        <color rgb="FFFFC000"/>
      </font>
    </dxf>
    <dxf>
      <fill>
        <patternFill>
          <bgColor rgb="FFFFE05D"/>
        </patternFill>
      </fill>
      <border>
        <left style="thin">
          <color theme="0"/>
        </left>
        <right style="thin">
          <color theme="0"/>
        </right>
        <top style="thin">
          <color theme="0"/>
        </top>
        <bottom style="thin">
          <color theme="0"/>
        </bottom>
      </border>
    </dxf>
    <dxf>
      <fill>
        <patternFill>
          <bgColor rgb="FF92D050"/>
        </patternFill>
      </fill>
      <border>
        <left style="thin">
          <color theme="0"/>
        </left>
        <right style="thin">
          <color theme="0"/>
        </right>
        <top style="thin">
          <color theme="0"/>
        </top>
        <bottom style="thin">
          <color theme="0"/>
        </bottom>
      </border>
    </dxf>
    <dxf>
      <fill>
        <patternFill>
          <bgColor rgb="FFFF965B"/>
        </patternFill>
      </fill>
      <border>
        <left style="thin">
          <color theme="0"/>
        </left>
        <right style="thin">
          <color theme="0"/>
        </right>
        <top style="thin">
          <color theme="0"/>
        </top>
        <bottom style="thin">
          <color theme="0"/>
        </bottom>
      </border>
    </dxf>
    <dxf>
      <font>
        <color theme="0"/>
      </font>
      <fill>
        <patternFill>
          <bgColor theme="1" tint="0.34998626667073579"/>
        </patternFill>
      </fill>
      <border>
        <left style="thin">
          <color theme="0"/>
        </left>
        <right style="thin">
          <color theme="0"/>
        </right>
        <top style="thin">
          <color theme="0"/>
        </top>
        <bottom style="thin">
          <color theme="0"/>
        </bottom>
      </border>
    </dxf>
    <dxf>
      <fill>
        <patternFill>
          <bgColor rgb="FFA568D2"/>
        </patternFill>
      </fill>
      <border>
        <left style="thin">
          <color theme="0"/>
        </left>
        <right style="thin">
          <color theme="0"/>
        </right>
        <top style="thin">
          <color theme="0"/>
        </top>
        <bottom style="thin">
          <color theme="0"/>
        </bottom>
      </border>
    </dxf>
    <dxf>
      <fill>
        <patternFill>
          <bgColor rgb="FFFF6161"/>
        </patternFill>
      </fill>
    </dxf>
    <dxf>
      <fill>
        <patternFill>
          <bgColor rgb="FFFFF59D"/>
        </patternFill>
      </fill>
    </dxf>
    <dxf>
      <fill>
        <patternFill>
          <bgColor rgb="FFB39DDB"/>
        </patternFill>
      </fill>
    </dxf>
    <dxf>
      <fill>
        <patternFill>
          <bgColor rgb="FFA5D6A7"/>
        </patternFill>
      </fill>
    </dxf>
    <dxf>
      <fill>
        <patternFill>
          <bgColor rgb="FFEF9A9A"/>
        </patternFill>
      </fill>
    </dxf>
    <dxf>
      <fill>
        <patternFill>
          <bgColor rgb="FF90CAF9"/>
        </patternFill>
      </fill>
    </dxf>
    <dxf>
      <fill>
        <patternFill>
          <bgColor rgb="FFD32F2F"/>
        </patternFill>
      </fill>
    </dxf>
    <dxf>
      <fill>
        <patternFill>
          <bgColor rgb="FF8FE2FF"/>
        </patternFill>
      </fill>
      <border>
        <left style="thin">
          <color theme="0"/>
        </left>
        <right style="thin">
          <color theme="0"/>
        </right>
        <top style="thin">
          <color theme="0"/>
        </top>
        <bottom style="thin">
          <color theme="0"/>
        </bottom>
      </border>
    </dxf>
    <dxf>
      <fill>
        <patternFill>
          <bgColor rgb="FFFF965B"/>
        </patternFill>
      </fill>
      <border>
        <left style="thin">
          <color theme="0"/>
        </left>
        <right style="thin">
          <color theme="0"/>
        </right>
        <top style="thin">
          <color theme="0"/>
        </top>
        <bottom style="thin">
          <color theme="0"/>
        </bottom>
      </border>
    </dxf>
    <dxf>
      <fill>
        <patternFill>
          <bgColor rgb="FFFF6565"/>
        </patternFill>
      </fill>
      <border>
        <left style="thin">
          <color theme="0"/>
        </left>
        <right style="thin">
          <color theme="0"/>
        </right>
        <top style="thin">
          <color theme="0"/>
        </top>
        <bottom style="thin">
          <color theme="0"/>
        </bottom>
      </border>
    </dxf>
    <dxf>
      <fill>
        <patternFill>
          <bgColor rgb="FF90CAF9"/>
        </patternFill>
      </fill>
    </dxf>
    <dxf>
      <fill>
        <patternFill>
          <bgColor rgb="FFFFF59D"/>
        </patternFill>
      </fill>
    </dxf>
    <dxf>
      <fill>
        <patternFill>
          <bgColor rgb="FFFFCC80"/>
        </patternFill>
      </fill>
    </dxf>
    <dxf>
      <fill>
        <patternFill>
          <bgColor rgb="FFEF9A9A"/>
        </patternFill>
      </fill>
    </dxf>
    <dxf>
      <fill>
        <patternFill>
          <bgColor rgb="FFFFE05D"/>
        </patternFill>
      </fill>
      <border>
        <left style="thin">
          <color theme="0"/>
        </left>
        <right style="thin">
          <color theme="0"/>
        </right>
        <top style="thin">
          <color theme="0"/>
        </top>
        <bottom style="thin">
          <color theme="0"/>
        </bottom>
      </border>
    </dxf>
    <dxf>
      <font>
        <b/>
        <i val="0"/>
        <color rgb="FFFFC000"/>
      </font>
    </dxf>
    <dxf>
      <font>
        <b/>
        <i val="0"/>
        <color rgb="FF7CBF33"/>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style="thin">
          <color theme="0" tint="-0.24994659260841701"/>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Inter"/>
        <scheme val="none"/>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right style="thin">
          <color theme="0" tint="-0.14996795556505021"/>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Inter"/>
        <scheme val="none"/>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style="thin">
          <color theme="0" tint="-0.14996795556505021"/>
        </left>
        <right/>
        <top style="thin">
          <color theme="0" tint="-4.9989318521683403E-2"/>
        </top>
        <bottom style="thin">
          <color theme="0" tint="-4.9989318521683403E-2"/>
        </bottom>
        <vertical/>
        <horizontal style="thin">
          <color theme="0" tint="-4.9989318521683403E-2"/>
        </horizontal>
      </border>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top" textRotation="0" wrapText="0" indent="0" justifyLastLine="0" shrinkToFit="0" readingOrder="0"/>
    </dxf>
    <dxf>
      <font>
        <b/>
        <i val="0"/>
        <strike val="0"/>
        <condense val="0"/>
        <extend val="0"/>
        <outline val="0"/>
        <shadow val="0"/>
        <u val="none"/>
        <vertAlign val="baseline"/>
        <sz val="11"/>
        <color theme="1"/>
        <name val="Inter"/>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right style="thin">
          <color theme="0" tint="-0.14996795556505021"/>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Inter"/>
        <scheme val="none"/>
      </font>
      <numFmt numFmtId="164" formatCode="m/d/yyyy;@"/>
      <fill>
        <patternFill patternType="none">
          <fgColor indexed="64"/>
          <bgColor indexed="65"/>
        </patternFill>
      </fill>
      <alignment horizontal="right" vertical="top"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Inter"/>
        <scheme val="none"/>
      </font>
      <numFmt numFmtId="1" formatCode="0"/>
      <fill>
        <patternFill patternType="none">
          <fgColor indexed="64"/>
          <bgColor indexed="65"/>
        </patternFill>
      </fill>
      <alignment horizontal="right" vertical="top"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Inter"/>
        <scheme val="none"/>
      </font>
      <numFmt numFmtId="164" formatCode="m/d/yyyy;@"/>
      <fill>
        <patternFill patternType="none">
          <fgColor indexed="64"/>
          <bgColor indexed="65"/>
        </patternFill>
      </fill>
      <alignment horizontal="right" vertical="top" textRotation="0" wrapText="0" indent="0" justifyLastLine="0" shrinkToFit="0" readingOrder="0"/>
      <border diagonalUp="0" diagonalDown="0">
        <left style="thin">
          <color theme="0" tint="-0.14996795556505021"/>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Inter"/>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4"/>
        <color theme="1"/>
        <name val="Webdings"/>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Webdings"/>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strike val="0"/>
        <outline val="0"/>
        <shadow val="0"/>
        <u val="none"/>
        <vertAlign val="baseline"/>
        <name val="Inter"/>
        <scheme val="none"/>
      </font>
    </dxf>
    <dxf>
      <font>
        <b/>
        <i val="0"/>
        <strike val="0"/>
        <condense val="0"/>
        <extend val="0"/>
        <outline val="0"/>
        <shadow val="0"/>
        <u val="none"/>
        <vertAlign val="baseline"/>
        <sz val="12"/>
        <color theme="0" tint="-4.9989318521683403E-2"/>
        <name val="Arial"/>
        <family val="2"/>
        <scheme val="none"/>
      </font>
      <fill>
        <patternFill patternType="solid">
          <fgColor indexed="64"/>
          <bgColor theme="2" tint="-0.249977111117893"/>
        </patternFill>
      </fill>
      <alignment horizontal="center" vertical="center" textRotation="0" wrapText="1" indent="0" justifyLastLine="0" shrinkToFit="0" readingOrder="0"/>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0"/>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0"/>
      </font>
    </dxf>
    <dxf>
      <font>
        <name val="Roboto"/>
        <scheme val="none"/>
      </font>
    </dxf>
    <dxf>
      <alignment horizontal="right" readingOrder="0"/>
    </dxf>
    <dxf>
      <alignment horizontal="right" readingOrder="0"/>
    </dxf>
    <dxf>
      <alignment horizontal="right" readingOrder="0"/>
    </dxf>
    <dxf>
      <alignment horizontal="right" readingOrder="0"/>
    </dxf>
    <dxf>
      <alignment horizontal="right" readingOrder="0"/>
    </dxf>
    <dxf>
      <numFmt numFmtId="3" formatCode="#,##0"/>
    </dxf>
    <dxf>
      <numFmt numFmtId="3" formatCode="#,##0"/>
    </dxf>
    <dxf>
      <numFmt numFmtId="13" formatCode="0%"/>
    </dxf>
    <dxf>
      <alignment horizontal="right" readingOrder="0"/>
    </dxf>
    <dxf>
      <fill>
        <patternFill>
          <bgColor theme="2" tint="-0.24994659260841701"/>
        </patternFill>
      </fill>
    </dxf>
    <dxf>
      <border>
        <left/>
        <right style="thin">
          <color theme="3" tint="-0.499984740745262"/>
        </right>
        <top/>
        <vertical/>
        <horizontal/>
      </border>
    </dxf>
    <dxf>
      <fill>
        <patternFill patternType="lightUp">
          <fgColor auto="1"/>
          <bgColor theme="0"/>
        </patternFill>
      </fill>
      <border>
        <left/>
        <right/>
        <top/>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24994659260841701"/>
        </patternFill>
      </fill>
      <border>
        <left/>
        <right/>
        <top style="thin">
          <color theme="0" tint="-4.9989318521683403E-2"/>
        </top>
        <bottom style="thin">
          <color theme="0" tint="-4.9989318521683403E-2"/>
        </bottom>
        <vertical/>
        <horizontal/>
      </border>
    </dxf>
    <dxf>
      <font>
        <color theme="0" tint="-4.9989318521683403E-2"/>
      </font>
      <fill>
        <patternFill>
          <bgColor theme="3" tint="-0.499984740745262"/>
        </patternFill>
      </fill>
    </dxf>
    <dxf>
      <font>
        <b/>
        <i val="0"/>
        <sz val="16"/>
        <color theme="2" tint="-0.24994659260841701"/>
      </font>
      <fill>
        <patternFill>
          <bgColor theme="2" tint="-0.89996032593768116"/>
        </patternFill>
      </fill>
      <border>
        <left style="thin">
          <color theme="2" tint="-0.24994659260841701"/>
        </left>
        <right style="thin">
          <color theme="2" tint="-0.24994659260841701"/>
        </right>
        <top style="thin">
          <color theme="2" tint="-0.24994659260841701"/>
        </top>
        <bottom style="thin">
          <color theme="2" tint="-0.24994659260841701"/>
        </bottom>
      </border>
    </dxf>
    <dxf>
      <font>
        <sz val="12"/>
        <name val="Roboto"/>
      </font>
      <fill>
        <patternFill>
          <bgColor theme="2" tint="-0.89996032593768116"/>
        </patternFill>
      </fill>
    </dxf>
  </dxfs>
  <tableStyles count="1" defaultTableStyle="TableStyleMedium2" defaultPivotStyle="PivotStyleMedium9">
    <tableStyle name="Slicer Style 1" pivot="0" table="0" count="10" xr9:uid="{00000000-0011-0000-FFFF-FFFF00000000}">
      <tableStyleElement type="wholeTable" dxfId="415"/>
      <tableStyleElement type="headerRow" dxfId="414"/>
    </tableStyle>
  </tableStyles>
  <colors>
    <mruColors>
      <color rgb="FFB8C3D0"/>
      <color rgb="FFD32F2F"/>
      <color rgb="FF363976"/>
      <color rgb="FF0D50B3"/>
      <color rgb="FF81ABFF"/>
      <color rgb="FFCCDCFB"/>
      <color rgb="FF90CAF9"/>
      <color rgb="FFEF9A9A"/>
      <color rgb="FFA5D6A7"/>
      <color rgb="FFB39DDB"/>
    </mruColors>
  </colors>
  <extLst>
    <ext xmlns:x14="http://schemas.microsoft.com/office/spreadsheetml/2009/9/main" uri="{46F421CA-312F-682f-3DD2-61675219B42D}">
      <x14:dxfs count="8">
        <dxf>
          <font>
            <color theme="4" tint="0.39994506668294322"/>
          </font>
          <fill>
            <patternFill>
              <bgColor theme="4" tint="0.79998168889431442"/>
            </patternFill>
          </fill>
        </dxf>
        <dxf>
          <font>
            <color theme="4" tint="0.39994506668294322"/>
          </font>
          <fill>
            <patternFill>
              <bgColor theme="4" tint="0.79998168889431442"/>
            </patternFill>
          </fill>
        </dxf>
        <dxf>
          <font>
            <b/>
            <i val="0"/>
            <sz val="14"/>
            <color theme="2" tint="-0.89986877040925317"/>
          </font>
          <fill>
            <patternFill>
              <bgColor theme="2" tint="-0.24994659260841701"/>
            </patternFill>
          </fill>
        </dxf>
        <dxf>
          <font>
            <b/>
            <i val="0"/>
            <sz val="14"/>
            <color theme="2" tint="-0.89986877040925317"/>
          </font>
          <fill>
            <patternFill>
              <bgColor theme="2" tint="-0.24994659260841701"/>
            </patternFill>
          </fill>
        </dxf>
        <dxf>
          <font>
            <color theme="4" tint="0.39994506668294322"/>
          </font>
          <fill>
            <patternFill>
              <bgColor theme="4" tint="0.79998168889431442"/>
            </patternFill>
          </fill>
        </dxf>
        <dxf>
          <font>
            <b/>
            <i val="0"/>
            <sz val="14"/>
            <color theme="2" tint="-0.89986877040925317"/>
          </font>
          <fill>
            <patternFill>
              <bgColor theme="2" tint="-0.24994659260841701"/>
            </patternFill>
          </fill>
        </dxf>
        <dxf>
          <font>
            <sz val="12"/>
            <color theme="5" tint="0.79995117038483843"/>
          </font>
          <fill>
            <patternFill>
              <bgColor theme="2" tint="-0.89996032593768116"/>
            </patternFill>
          </fill>
        </dxf>
        <dxf>
          <font>
            <sz val="12"/>
            <color theme="2" tint="-0.24994659260841701"/>
          </font>
          <fill>
            <patternFill>
              <bgColor theme="2" tint="-0.89996032593768116"/>
            </patternFill>
          </fill>
        </dxf>
      </x14:dxfs>
    </ext>
    <ext xmlns:x14="http://schemas.microsoft.com/office/spreadsheetml/2009/9/main" uri="{EB79DEF2-80B8-43e5-95BD-54CBDDF9020C}">
      <x14:slicerStyles defaultSlicerStyle="Slicer Style 1">
        <x14:slicerStyle name="Slicer Style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STATUS BAR</a:t>
            </a:r>
          </a:p>
        </c:rich>
      </c:tx>
      <c:layout>
        <c:manualLayout>
          <c:xMode val="edge"/>
          <c:yMode val="edge"/>
          <c:x val="1.9347440135733154E-2"/>
          <c:y val="3.670824332799108E-2"/>
        </c:manualLayout>
      </c:layout>
      <c:overlay val="0"/>
    </c:title>
    <c:autoTitleDeleted val="0"/>
    <c:plotArea>
      <c:layout>
        <c:manualLayout>
          <c:layoutTarget val="inner"/>
          <c:xMode val="edge"/>
          <c:yMode val="edge"/>
          <c:x val="2.3699515488621856E-2"/>
          <c:y val="0.13410261770376045"/>
          <c:w val="0.96944438283242751"/>
          <c:h val="0.71976943690501483"/>
        </c:manualLayout>
      </c:layout>
      <c:barChart>
        <c:barDir val="bar"/>
        <c:grouping val="stacked"/>
        <c:varyColors val="0"/>
        <c:ser>
          <c:idx val="0"/>
          <c:order val="0"/>
          <c:tx>
            <c:strRef>
              <c:f>'Formulae for the dashboard'!$A$3</c:f>
              <c:strCache>
                <c:ptCount val="1"/>
                <c:pt idx="0">
                  <c:v>In Progress</c:v>
                </c:pt>
              </c:strCache>
            </c:strRef>
          </c:tx>
          <c:spPr>
            <a:ln>
              <a:noFill/>
            </a:ln>
          </c:spPr>
          <c:invertIfNegative val="0"/>
          <c:dPt>
            <c:idx val="0"/>
            <c:invertIfNegative val="0"/>
            <c:bubble3D val="0"/>
            <c:spPr>
              <a:solidFill>
                <a:srgbClr val="0058C9"/>
              </a:solidFill>
              <a:ln>
                <a:noFill/>
              </a:ln>
            </c:spPr>
            <c:extLst>
              <c:ext xmlns:c16="http://schemas.microsoft.com/office/drawing/2014/chart" uri="{C3380CC4-5D6E-409C-BE32-E72D297353CC}">
                <c16:uniqueId val="{00000001-C51A-4649-85D5-35C0EBE7B6C7}"/>
              </c:ext>
            </c:extLst>
          </c:dPt>
          <c:dLbls>
            <c:dLbl>
              <c:idx val="0"/>
              <c:numFmt formatCode="0;\-0;" sourceLinked="0"/>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C51A-4649-85D5-35C0EBE7B6C7}"/>
                </c:ext>
              </c:extLst>
            </c:dLbl>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dashboard'!$B$3</c:f>
              <c:numCache>
                <c:formatCode>General</c:formatCode>
                <c:ptCount val="1"/>
                <c:pt idx="0">
                  <c:v>6</c:v>
                </c:pt>
              </c:numCache>
            </c:numRef>
          </c:val>
          <c:extLst>
            <c:ext xmlns:c16="http://schemas.microsoft.com/office/drawing/2014/chart" uri="{C3380CC4-5D6E-409C-BE32-E72D297353CC}">
              <c16:uniqueId val="{00000002-C51A-4649-85D5-35C0EBE7B6C7}"/>
            </c:ext>
          </c:extLst>
        </c:ser>
        <c:ser>
          <c:idx val="1"/>
          <c:order val="1"/>
          <c:tx>
            <c:strRef>
              <c:f>'Formulae for the dashboard'!$A$4</c:f>
              <c:strCache>
                <c:ptCount val="1"/>
                <c:pt idx="0">
                  <c:v>Complete</c:v>
                </c:pt>
              </c:strCache>
            </c:strRef>
          </c:tx>
          <c:spPr>
            <a:solidFill>
              <a:srgbClr val="6397FF"/>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dashboard'!$B$4</c:f>
              <c:numCache>
                <c:formatCode>General</c:formatCode>
                <c:ptCount val="1"/>
                <c:pt idx="0">
                  <c:v>7</c:v>
                </c:pt>
              </c:numCache>
            </c:numRef>
          </c:val>
          <c:extLst>
            <c:ext xmlns:c16="http://schemas.microsoft.com/office/drawing/2014/chart" uri="{C3380CC4-5D6E-409C-BE32-E72D297353CC}">
              <c16:uniqueId val="{00000003-C51A-4649-85D5-35C0EBE7B6C7}"/>
            </c:ext>
          </c:extLst>
        </c:ser>
        <c:ser>
          <c:idx val="2"/>
          <c:order val="2"/>
          <c:tx>
            <c:strRef>
              <c:f>'Formulae for the dashboard'!$A$5</c:f>
              <c:strCache>
                <c:ptCount val="1"/>
                <c:pt idx="0">
                  <c:v>In Review</c:v>
                </c:pt>
              </c:strCache>
            </c:strRef>
          </c:tx>
          <c:spPr>
            <a:solidFill>
              <a:srgbClr val="7DA8FF"/>
            </a:solidFill>
          </c:spPr>
          <c:invertIfNegative val="0"/>
          <c:dPt>
            <c:idx val="0"/>
            <c:invertIfNegative val="0"/>
            <c:bubble3D val="0"/>
            <c:spPr>
              <a:solidFill>
                <a:srgbClr val="7DA8FF"/>
              </a:solidFill>
              <a:ln>
                <a:noFill/>
              </a:ln>
            </c:spPr>
            <c:extLst>
              <c:ext xmlns:c16="http://schemas.microsoft.com/office/drawing/2014/chart" uri="{C3380CC4-5D6E-409C-BE32-E72D297353CC}">
                <c16:uniqueId val="{00000005-C51A-4649-85D5-35C0EBE7B6C7}"/>
              </c:ext>
            </c:extLst>
          </c:dPt>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dashboard'!$B$5</c:f>
              <c:numCache>
                <c:formatCode>General</c:formatCode>
                <c:ptCount val="1"/>
                <c:pt idx="0">
                  <c:v>3</c:v>
                </c:pt>
              </c:numCache>
            </c:numRef>
          </c:val>
          <c:extLst>
            <c:ext xmlns:c16="http://schemas.microsoft.com/office/drawing/2014/chart" uri="{C3380CC4-5D6E-409C-BE32-E72D297353CC}">
              <c16:uniqueId val="{00000006-C51A-4649-85D5-35C0EBE7B6C7}"/>
            </c:ext>
          </c:extLst>
        </c:ser>
        <c:ser>
          <c:idx val="3"/>
          <c:order val="3"/>
          <c:tx>
            <c:strRef>
              <c:f>'Formulae for the dashboard'!$A$6</c:f>
              <c:strCache>
                <c:ptCount val="1"/>
                <c:pt idx="0">
                  <c:v>On Hold</c:v>
                </c:pt>
              </c:strCache>
            </c:strRef>
          </c:tx>
          <c:spPr>
            <a:solidFill>
              <a:srgbClr val="81ABFF"/>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dashboard'!$B$6</c:f>
              <c:numCache>
                <c:formatCode>General</c:formatCode>
                <c:ptCount val="1"/>
                <c:pt idx="0">
                  <c:v>5</c:v>
                </c:pt>
              </c:numCache>
            </c:numRef>
          </c:val>
          <c:extLst>
            <c:ext xmlns:c16="http://schemas.microsoft.com/office/drawing/2014/chart" uri="{C3380CC4-5D6E-409C-BE32-E72D297353CC}">
              <c16:uniqueId val="{00000007-C51A-4649-85D5-35C0EBE7B6C7}"/>
            </c:ext>
          </c:extLst>
        </c:ser>
        <c:ser>
          <c:idx val="4"/>
          <c:order val="4"/>
          <c:tx>
            <c:strRef>
              <c:f>'Formulae for the dashboard'!$A$7</c:f>
              <c:strCache>
                <c:ptCount val="1"/>
                <c:pt idx="0">
                  <c:v>Blocked</c:v>
                </c:pt>
              </c:strCache>
            </c:strRef>
          </c:tx>
          <c:spPr>
            <a:solidFill>
              <a:srgbClr val="5975AC"/>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dashboard'!$B$7</c:f>
              <c:numCache>
                <c:formatCode>General</c:formatCode>
                <c:ptCount val="1"/>
                <c:pt idx="0">
                  <c:v>1</c:v>
                </c:pt>
              </c:numCache>
            </c:numRef>
          </c:val>
          <c:extLst>
            <c:ext xmlns:c16="http://schemas.microsoft.com/office/drawing/2014/chart" uri="{C3380CC4-5D6E-409C-BE32-E72D297353CC}">
              <c16:uniqueId val="{00000008-C51A-4649-85D5-35C0EBE7B6C7}"/>
            </c:ext>
          </c:extLst>
        </c:ser>
        <c:ser>
          <c:idx val="5"/>
          <c:order val="5"/>
          <c:tx>
            <c:strRef>
              <c:f>'Formulae for the dashboard'!$A$8</c:f>
              <c:strCache>
                <c:ptCount val="1"/>
                <c:pt idx="0">
                  <c:v>Overdue</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dashboard'!$B$8</c:f>
              <c:numCache>
                <c:formatCode>General</c:formatCode>
                <c:ptCount val="1"/>
                <c:pt idx="0">
                  <c:v>5</c:v>
                </c:pt>
              </c:numCache>
            </c:numRef>
          </c:val>
          <c:extLst>
            <c:ext xmlns:c16="http://schemas.microsoft.com/office/drawing/2014/chart" uri="{C3380CC4-5D6E-409C-BE32-E72D297353CC}">
              <c16:uniqueId val="{00000009-C51A-4649-85D5-35C0EBE7B6C7}"/>
            </c:ext>
          </c:extLst>
        </c:ser>
        <c:ser>
          <c:idx val="6"/>
          <c:order val="6"/>
          <c:tx>
            <c:strRef>
              <c:f>'Formulae for the dashboard'!$A$9</c:f>
              <c:strCache>
                <c:ptCount val="1"/>
                <c:pt idx="0">
                  <c:v>Not started</c:v>
                </c:pt>
              </c:strCache>
            </c:strRef>
          </c:tx>
          <c:spPr>
            <a:solidFill>
              <a:srgbClr val="CCDCFB"/>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dashboard'!$B$9</c:f>
              <c:numCache>
                <c:formatCode>General</c:formatCode>
                <c:ptCount val="1"/>
                <c:pt idx="0">
                  <c:v>1</c:v>
                </c:pt>
              </c:numCache>
            </c:numRef>
          </c:val>
          <c:extLst>
            <c:ext xmlns:c16="http://schemas.microsoft.com/office/drawing/2014/chart" uri="{C3380CC4-5D6E-409C-BE32-E72D297353CC}">
              <c16:uniqueId val="{0000000A-C51A-4649-85D5-35C0EBE7B6C7}"/>
            </c:ext>
          </c:extLst>
        </c:ser>
        <c:dLbls>
          <c:showLegendKey val="0"/>
          <c:showVal val="1"/>
          <c:showCatName val="0"/>
          <c:showSerName val="0"/>
          <c:showPercent val="0"/>
          <c:showBubbleSize val="0"/>
        </c:dLbls>
        <c:gapWidth val="60"/>
        <c:overlap val="100"/>
        <c:axId val="214286336"/>
        <c:axId val="214287872"/>
      </c:barChart>
      <c:catAx>
        <c:axId val="214286336"/>
        <c:scaling>
          <c:orientation val="minMax"/>
        </c:scaling>
        <c:delete val="1"/>
        <c:axPos val="l"/>
        <c:majorTickMark val="none"/>
        <c:minorTickMark val="none"/>
        <c:tickLblPos val="nextTo"/>
        <c:crossAx val="214287872"/>
        <c:crosses val="autoZero"/>
        <c:auto val="1"/>
        <c:lblAlgn val="ctr"/>
        <c:lblOffset val="100"/>
        <c:noMultiLvlLbl val="0"/>
      </c:catAx>
      <c:valAx>
        <c:axId val="214287872"/>
        <c:scaling>
          <c:orientation val="minMax"/>
        </c:scaling>
        <c:delete val="0"/>
        <c:axPos val="b"/>
        <c:numFmt formatCode="General" sourceLinked="0"/>
        <c:majorTickMark val="cross"/>
        <c:minorTickMark val="in"/>
        <c:tickLblPos val="nextTo"/>
        <c:txPr>
          <a:bodyPr/>
          <a:lstStyle/>
          <a:p>
            <a:pPr>
              <a:defRPr lang="en-GB">
                <a:solidFill>
                  <a:schemeClr val="bg1"/>
                </a:solidFill>
              </a:defRPr>
            </a:pPr>
            <a:endParaRPr lang="en-US"/>
          </a:p>
        </c:txPr>
        <c:crossAx val="214286336"/>
        <c:crosses val="autoZero"/>
        <c:crossBetween val="between"/>
      </c:valAx>
      <c:spPr>
        <a:noFill/>
        <a:ln>
          <a:noFill/>
        </a:ln>
      </c:spPr>
    </c:plotArea>
    <c:plotVisOnly val="1"/>
    <c:dispBlanksAs val="gap"/>
    <c:showDLblsOverMax val="0"/>
  </c:chart>
  <c:spPr>
    <a:noFill/>
    <a:ln w="0">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BUDGET SPENT</a:t>
            </a:r>
          </a:p>
        </c:rich>
      </c:tx>
      <c:layout>
        <c:manualLayout>
          <c:xMode val="edge"/>
          <c:yMode val="edge"/>
          <c:x val="0.23456897868348139"/>
          <c:y val="3.524249686180532E-2"/>
        </c:manualLayout>
      </c:layout>
      <c:overlay val="0"/>
    </c:title>
    <c:autoTitleDeleted val="0"/>
    <c:plotArea>
      <c:layout>
        <c:manualLayout>
          <c:layoutTarget val="inner"/>
          <c:xMode val="edge"/>
          <c:yMode val="edge"/>
          <c:x val="0.14293883434584378"/>
          <c:y val="0.20999826563529786"/>
          <c:w val="0.72535644760241291"/>
          <c:h val="0.67742574028466718"/>
        </c:manualLayout>
      </c:layout>
      <c:doughnutChart>
        <c:varyColors val="1"/>
        <c:ser>
          <c:idx val="0"/>
          <c:order val="0"/>
          <c:spPr>
            <a:ln>
              <a:noFill/>
            </a:ln>
          </c:spPr>
          <c:dPt>
            <c:idx val="0"/>
            <c:bubble3D val="0"/>
            <c:spPr>
              <a:solidFill>
                <a:srgbClr val="0058C9"/>
              </a:solidFill>
              <a:ln>
                <a:noFill/>
              </a:ln>
            </c:spPr>
            <c:extLst>
              <c:ext xmlns:c16="http://schemas.microsoft.com/office/drawing/2014/chart" uri="{C3380CC4-5D6E-409C-BE32-E72D297353CC}">
                <c16:uniqueId val="{00000001-74CC-BD4D-86C2-AF44B6CF4D6E}"/>
              </c:ext>
            </c:extLst>
          </c:dPt>
          <c:dPt>
            <c:idx val="1"/>
            <c:bubble3D val="0"/>
            <c:explosion val="6"/>
            <c:spPr>
              <a:solidFill>
                <a:srgbClr val="81ABFF"/>
              </a:solidFill>
              <a:ln>
                <a:noFill/>
              </a:ln>
            </c:spPr>
            <c:extLst>
              <c:ext xmlns:c16="http://schemas.microsoft.com/office/drawing/2014/chart" uri="{C3380CC4-5D6E-409C-BE32-E72D297353CC}">
                <c16:uniqueId val="{00000003-74CC-BD4D-86C2-AF44B6CF4D6E}"/>
              </c:ext>
            </c:extLst>
          </c:dPt>
          <c:dLbls>
            <c:delete val="1"/>
          </c:dLbls>
          <c:val>
            <c:numRef>
              <c:f>'Formulae for the dashboard'!$G$3:$H$3</c:f>
              <c:numCache>
                <c:formatCode>0%</c:formatCode>
                <c:ptCount val="2"/>
                <c:pt idx="0">
                  <c:v>0.8187813241888684</c:v>
                </c:pt>
                <c:pt idx="1">
                  <c:v>0.1812186758111316</c:v>
                </c:pt>
              </c:numCache>
            </c:numRef>
          </c:val>
          <c:extLst>
            <c:ext xmlns:c16="http://schemas.microsoft.com/office/drawing/2014/chart" uri="{C3380CC4-5D6E-409C-BE32-E72D297353CC}">
              <c16:uniqueId val="{00000004-74CC-BD4D-86C2-AF44B6CF4D6E}"/>
            </c:ext>
          </c:extLst>
        </c:ser>
        <c:dLbls>
          <c:showLegendKey val="0"/>
          <c:showVal val="0"/>
          <c:showCatName val="0"/>
          <c:showSerName val="0"/>
          <c:showPercent val="1"/>
          <c:showBubbleSize val="0"/>
          <c:showLeaderLines val="1"/>
        </c:dLbls>
        <c:firstSliceAng val="65"/>
        <c:holeSize val="55"/>
      </c:doughnutChart>
      <c:spPr>
        <a:ln w="0">
          <a:noFill/>
        </a:ln>
      </c:spPr>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[Multiple Projects Tracking With Dashboard.xlsx]Formulae for the dashboard!PivotTable5</c:name>
    <c:fmtId val="2"/>
  </c:pivotSource>
  <c:chart>
    <c:title>
      <c:tx>
        <c:rich>
          <a:bodyPr/>
          <a:lstStyle/>
          <a:p>
            <a:pPr>
              <a:defRPr lang="en-GB" sz="1200"/>
            </a:pPr>
            <a:r>
              <a:rPr lang="en-GB" sz="1200">
                <a:latin typeface="Roboto" pitchFamily="2" charset="0"/>
                <a:ea typeface="Roboto" pitchFamily="2" charset="0"/>
              </a:rPr>
              <a:t>BUDGET</a:t>
            </a:r>
            <a:r>
              <a:rPr lang="en-GB" sz="1200" baseline="0">
                <a:latin typeface="Roboto" pitchFamily="2" charset="0"/>
                <a:ea typeface="Roboto" pitchFamily="2" charset="0"/>
              </a:rPr>
              <a:t> / ACTUAL COST</a:t>
            </a:r>
            <a:endParaRPr lang="en-GB" sz="1200">
              <a:latin typeface="Roboto" pitchFamily="2" charset="0"/>
              <a:ea typeface="Roboto" pitchFamily="2" charset="0"/>
            </a:endParaRPr>
          </a:p>
        </c:rich>
      </c:tx>
      <c:layout>
        <c:manualLayout>
          <c:xMode val="edge"/>
          <c:yMode val="edge"/>
          <c:x val="9.1451404779174558E-2"/>
          <c:y val="3.03111306290395E-2"/>
        </c:manualLayout>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spPr>
          <a:solidFill>
            <a:srgbClr val="6397FF"/>
          </a:solidFill>
        </c:spPr>
        <c:marker>
          <c:symbol val="none"/>
        </c:marker>
        <c:dLbl>
          <c:idx val="0"/>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5"/>
        <c:marker>
          <c:symbol val="none"/>
        </c:marker>
        <c:dLbl>
          <c:idx val="0"/>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6"/>
        <c:spPr>
          <a:solidFill>
            <a:srgbClr val="5975AC"/>
          </a:solidFill>
        </c:spPr>
      </c:pivotFmt>
      <c:pivotFmt>
        <c:idx val="7"/>
        <c:dLbl>
          <c:idx val="0"/>
          <c:numFmt formatCode="#,##0" sourceLinked="0"/>
          <c:spPr/>
          <c:txPr>
            <a:bodyPr/>
            <a:lstStyle/>
            <a:p>
              <a:pPr>
                <a:defRPr lang="en-GB" b="1"/>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s>
    <c:plotArea>
      <c:layout>
        <c:manualLayout>
          <c:layoutTarget val="inner"/>
          <c:xMode val="edge"/>
          <c:yMode val="edge"/>
          <c:x val="0.10100269094056689"/>
          <c:y val="0.21267243930613766"/>
          <c:w val="0.7684121984751906"/>
          <c:h val="0.63176129149283522"/>
        </c:manualLayout>
      </c:layout>
      <c:barChart>
        <c:barDir val="bar"/>
        <c:grouping val="clustered"/>
        <c:varyColors val="0"/>
        <c:ser>
          <c:idx val="0"/>
          <c:order val="0"/>
          <c:tx>
            <c:strRef>
              <c:f>'Formulae for the dashboard'!$G$1</c:f>
              <c:strCache>
                <c:ptCount val="1"/>
                <c:pt idx="0">
                  <c:v>Actual cost </c:v>
                </c:pt>
              </c:strCache>
            </c:strRef>
          </c:tx>
          <c:spPr>
            <a:solidFill>
              <a:srgbClr val="6397FF"/>
            </a:solidFill>
          </c:spPr>
          <c:invertIfNegative val="0"/>
          <c:dLbls>
            <c:dLbl>
              <c:idx val="0"/>
              <c:numFmt formatCode="#,##0" sourceLinked="0"/>
              <c:spPr/>
              <c:txPr>
                <a:bodyPr/>
                <a:lstStyle/>
                <a:p>
                  <a:pPr>
                    <a:defRPr lang="en-GB" b="1"/>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8E7B-2343-8CE4-ACAFCCA4301D}"/>
                </c:ext>
              </c:extLst>
            </c:dLbl>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'Formulae for the dashboard'!$G$2</c:f>
              <c:strCache>
                <c:ptCount val="1"/>
                <c:pt idx="0">
                  <c:v>Total</c:v>
                </c:pt>
              </c:strCache>
            </c:strRef>
          </c:cat>
          <c:val>
            <c:numRef>
              <c:f>'Formulae for the dashboard'!$G$2</c:f>
              <c:numCache>
                <c:formatCode>0.0,,\M;\-0.0,,\M</c:formatCode>
                <c:ptCount val="1"/>
                <c:pt idx="0">
                  <c:v>310400</c:v>
                </c:pt>
              </c:numCache>
            </c:numRef>
          </c:val>
          <c:extLst>
            <c:ext xmlns:c16="http://schemas.microsoft.com/office/drawing/2014/chart" uri="{C3380CC4-5D6E-409C-BE32-E72D297353CC}">
              <c16:uniqueId val="{00000001-8E7B-2343-8CE4-ACAFCCA4301D}"/>
            </c:ext>
          </c:extLst>
        </c:ser>
        <c:ser>
          <c:idx val="1"/>
          <c:order val="1"/>
          <c:tx>
            <c:strRef>
              <c:f>'Formulae for the dashboard'!$H$1</c:f>
              <c:strCache>
                <c:ptCount val="1"/>
                <c:pt idx="0">
                  <c:v>Budget </c:v>
                </c:pt>
              </c:strCache>
            </c:strRef>
          </c:tx>
          <c:invertIfNegative val="0"/>
          <c:dPt>
            <c:idx val="0"/>
            <c:invertIfNegative val="0"/>
            <c:bubble3D val="0"/>
            <c:spPr>
              <a:solidFill>
                <a:srgbClr val="5975AC"/>
              </a:solidFill>
            </c:spPr>
            <c:extLst>
              <c:ext xmlns:c16="http://schemas.microsoft.com/office/drawing/2014/chart" uri="{C3380CC4-5D6E-409C-BE32-E72D297353CC}">
                <c16:uniqueId val="{00000003-8E7B-2343-8CE4-ACAFCCA4301D}"/>
              </c:ext>
            </c:extLst>
          </c:dPt>
          <c:dLbls>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'Formulae for the dashboard'!$G$2</c:f>
              <c:strCache>
                <c:ptCount val="1"/>
                <c:pt idx="0">
                  <c:v>Total</c:v>
                </c:pt>
              </c:strCache>
            </c:strRef>
          </c:cat>
          <c:val>
            <c:numRef>
              <c:f>'Formulae for the dashboard'!$H$2</c:f>
              <c:numCache>
                <c:formatCode>0.0,,\M;\-0.0,,\M</c:formatCode>
                <c:ptCount val="1"/>
                <c:pt idx="0">
                  <c:v>379100</c:v>
                </c:pt>
              </c:numCache>
            </c:numRef>
          </c:val>
          <c:extLst>
            <c:ext xmlns:c16="http://schemas.microsoft.com/office/drawing/2014/chart" uri="{C3380CC4-5D6E-409C-BE32-E72D297353CC}">
              <c16:uniqueId val="{00000004-8E7B-2343-8CE4-ACAFCCA4301D}"/>
            </c:ext>
          </c:extLst>
        </c:ser>
        <c:dLbls>
          <c:showLegendKey val="0"/>
          <c:showVal val="1"/>
          <c:showCatName val="0"/>
          <c:showSerName val="0"/>
          <c:showPercent val="0"/>
          <c:showBubbleSize val="0"/>
        </c:dLbls>
        <c:gapWidth val="70"/>
        <c:overlap val="-20"/>
        <c:axId val="215416832"/>
        <c:axId val="215418368"/>
      </c:barChart>
      <c:catAx>
        <c:axId val="215416832"/>
        <c:scaling>
          <c:orientation val="minMax"/>
        </c:scaling>
        <c:delete val="1"/>
        <c:axPos val="l"/>
        <c:numFmt formatCode="General" sourceLinked="0"/>
        <c:majorTickMark val="out"/>
        <c:minorTickMark val="none"/>
        <c:tickLblPos val="nextTo"/>
        <c:crossAx val="215418368"/>
        <c:crosses val="autoZero"/>
        <c:auto val="1"/>
        <c:lblAlgn val="ctr"/>
        <c:lblOffset val="100"/>
        <c:noMultiLvlLbl val="0"/>
      </c:catAx>
      <c:valAx>
        <c:axId val="215418368"/>
        <c:scaling>
          <c:orientation val="minMax"/>
          <c:min val="0"/>
        </c:scaling>
        <c:delete val="0"/>
        <c:axPos val="b"/>
        <c:majorGridlines/>
        <c:numFmt formatCode="0.0,,\M;\-0.0,,\M" sourceLinked="1"/>
        <c:majorTickMark val="out"/>
        <c:minorTickMark val="none"/>
        <c:tickLblPos val="nextTo"/>
        <c:txPr>
          <a:bodyPr/>
          <a:lstStyle/>
          <a:p>
            <a:pPr>
              <a:defRPr lang="en-GB"/>
            </a:pPr>
            <a:endParaRPr lang="en-US"/>
          </a:p>
        </c:txPr>
        <c:crossAx val="215416832"/>
        <c:crosses val="autoZero"/>
        <c:crossBetween val="between"/>
      </c:valAx>
      <c:spPr>
        <a:noFill/>
        <a:ln>
          <a:noFill/>
        </a:ln>
      </c:spPr>
    </c:plotArea>
    <c:plotVisOnly val="1"/>
    <c:dispBlanksAs val="gap"/>
    <c:showDLblsOverMax val="0"/>
  </c:chart>
  <c:spPr>
    <a:noFill/>
    <a:ln>
      <a:noFill/>
    </a:ln>
  </c:spPr>
  <c:txPr>
    <a:bodyPr/>
    <a:lstStyle/>
    <a:p>
      <a:pPr>
        <a:defRPr>
          <a:solidFill>
            <a:schemeClr val="bg1">
              <a:lumMod val="95000"/>
            </a:schemeClr>
          </a:solidFill>
        </a:defRPr>
      </a:pPr>
      <a:endParaRPr lang="en-US"/>
    </a:p>
  </c:tx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pPr>
            <a:r>
              <a:rPr lang="en-GB" sz="1200">
                <a:solidFill>
                  <a:schemeClr val="bg1">
                    <a:lumMod val="95000"/>
                  </a:schemeClr>
                </a:solidFill>
                <a:latin typeface="Roboto" pitchFamily="2" charset="0"/>
                <a:ea typeface="Roboto" pitchFamily="2" charset="0"/>
              </a:rPr>
              <a:t>% COMPLETED</a:t>
            </a:r>
          </a:p>
        </c:rich>
      </c:tx>
      <c:overlay val="0"/>
    </c:title>
    <c:autoTitleDeleted val="0"/>
    <c:plotArea>
      <c:layout>
        <c:manualLayout>
          <c:layoutTarget val="inner"/>
          <c:xMode val="edge"/>
          <c:yMode val="edge"/>
          <c:x val="0.19231720093458887"/>
          <c:y val="0.19426548909706026"/>
          <c:w val="0.61536559813082214"/>
          <c:h val="0.67811484653260845"/>
        </c:manualLayout>
      </c:layout>
      <c:doughnutChart>
        <c:varyColors val="1"/>
        <c:ser>
          <c:idx val="0"/>
          <c:order val="0"/>
          <c:spPr>
            <a:solidFill>
              <a:srgbClr val="0058C9"/>
            </a:solidFill>
            <a:ln>
              <a:noFill/>
            </a:ln>
          </c:spPr>
          <c:explosion val="3"/>
          <c:dPt>
            <c:idx val="0"/>
            <c:bubble3D val="0"/>
            <c:explosion val="0"/>
            <c:extLst>
              <c:ext xmlns:c16="http://schemas.microsoft.com/office/drawing/2014/chart" uri="{C3380CC4-5D6E-409C-BE32-E72D297353CC}">
                <c16:uniqueId val="{00000000-FC44-DA45-931A-22846DCC2ECC}"/>
              </c:ext>
            </c:extLst>
          </c:dPt>
          <c:dPt>
            <c:idx val="1"/>
            <c:bubble3D val="0"/>
            <c:explosion val="6"/>
            <c:spPr>
              <a:solidFill>
                <a:srgbClr val="7DA8FF"/>
              </a:solidFill>
              <a:ln>
                <a:noFill/>
              </a:ln>
            </c:spPr>
            <c:extLst>
              <c:ext xmlns:c16="http://schemas.microsoft.com/office/drawing/2014/chart" uri="{C3380CC4-5D6E-409C-BE32-E72D297353CC}">
                <c16:uniqueId val="{00000002-FC44-DA45-931A-22846DCC2ECC}"/>
              </c:ext>
            </c:extLst>
          </c:dPt>
          <c:cat>
            <c:strRef>
              <c:f>'Formulae for the dashboard'!$W$6:$W$7</c:f>
              <c:strCache>
                <c:ptCount val="2"/>
                <c:pt idx="0">
                  <c:v>Complete</c:v>
                </c:pt>
                <c:pt idx="1">
                  <c:v>Remaining</c:v>
                </c:pt>
              </c:strCache>
            </c:strRef>
          </c:cat>
          <c:val>
            <c:numRef>
              <c:f>'Formulae for the dashboard'!$X$6:$X$7</c:f>
              <c:numCache>
                <c:formatCode>0%</c:formatCode>
                <c:ptCount val="2"/>
                <c:pt idx="0">
                  <c:v>0.25</c:v>
                </c:pt>
                <c:pt idx="1">
                  <c:v>0.75</c:v>
                </c:pt>
              </c:numCache>
            </c:numRef>
          </c:val>
          <c:extLst>
            <c:ext xmlns:c16="http://schemas.microsoft.com/office/drawing/2014/chart" uri="{C3380CC4-5D6E-409C-BE32-E72D297353CC}">
              <c16:uniqueId val="{00000003-FC44-DA45-931A-22846DCC2ECC}"/>
            </c:ext>
          </c:extLst>
        </c:ser>
        <c:dLbls>
          <c:showLegendKey val="0"/>
          <c:showVal val="0"/>
          <c:showCatName val="0"/>
          <c:showSerName val="0"/>
          <c:showPercent val="0"/>
          <c:showBubbleSize val="0"/>
          <c:showLeaderLines val="0"/>
        </c:dLbls>
        <c:firstSliceAng val="270"/>
        <c:holeSize val="55"/>
      </c:doughnutChart>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Scroll" dx="16" fmlaLink="'Formulae for the dashboard'!$M$2" horiz="1" max="500" noThreeD="1" page="0" val="79"/>
</file>

<file path=xl/drawings/_rels/drawing1.xml.rels><?xml version="1.0" encoding="UTF-8" standalone="yes"?>
<Relationships xmlns="http://schemas.openxmlformats.org/package/2006/relationships"><Relationship Id="rId8" Type="http://schemas.openxmlformats.org/officeDocument/2006/relationships/hyperlink" Target="#Settings!A1"/><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Project Table'!A1"/><Relationship Id="rId5" Type="http://schemas.openxmlformats.org/officeDocument/2006/relationships/image" Target="../media/image1.png"/><Relationship Id="rId4" Type="http://schemas.openxmlformats.org/officeDocument/2006/relationships/hyperlink" Target="http://www.plaky.com" TargetMode="External"/><Relationship Id="rId9" Type="http://schemas.openxmlformats.org/officeDocument/2006/relationships/hyperlink" Target="#Help!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plaky.com" TargetMode="External"/><Relationship Id="rId1" Type="http://schemas.openxmlformats.org/officeDocument/2006/relationships/hyperlink" Target="#Dashboard!A1"/><Relationship Id="rId5" Type="http://schemas.openxmlformats.org/officeDocument/2006/relationships/hyperlink" Target="#Help!A1"/><Relationship Id="rId4" Type="http://schemas.openxmlformats.org/officeDocument/2006/relationships/hyperlink" Target="#Settings!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plaky.com" TargetMode="External"/><Relationship Id="rId1" Type="http://schemas.openxmlformats.org/officeDocument/2006/relationships/hyperlink" Target="#Dashboard!A1"/><Relationship Id="rId5" Type="http://schemas.openxmlformats.org/officeDocument/2006/relationships/hyperlink" Target="#Help!A1"/><Relationship Id="rId4" Type="http://schemas.openxmlformats.org/officeDocument/2006/relationships/hyperlink" Target="#'Project Table'!A1"/></Relationships>
</file>

<file path=xl/drawings/_rels/drawing4.xml.rels><?xml version="1.0" encoding="UTF-8" standalone="yes"?>
<Relationships xmlns="http://schemas.openxmlformats.org/package/2006/relationships"><Relationship Id="rId3" Type="http://schemas.openxmlformats.org/officeDocument/2006/relationships/hyperlink" Target="http://www.plaky.com" TargetMode="External"/><Relationship Id="rId2" Type="http://schemas.openxmlformats.org/officeDocument/2006/relationships/image" Target="../media/image1.png"/><Relationship Id="rId1" Type="http://schemas.openxmlformats.org/officeDocument/2006/relationships/hyperlink" Target="#Dashboard!A1"/><Relationship Id="rId5" Type="http://schemas.openxmlformats.org/officeDocument/2006/relationships/hyperlink" Target="#Settings!A1"/><Relationship Id="rId4" Type="http://schemas.openxmlformats.org/officeDocument/2006/relationships/hyperlink" Target="#'Project Table'!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plaky.com" TargetMode="External"/><Relationship Id="rId1" Type="http://schemas.openxmlformats.org/officeDocument/2006/relationships/hyperlink" Target="#Dashboard!A1"/><Relationship Id="rId6" Type="http://schemas.openxmlformats.org/officeDocument/2006/relationships/hyperlink" Target="#Help!A1"/><Relationship Id="rId5" Type="http://schemas.openxmlformats.org/officeDocument/2006/relationships/hyperlink" Target="#'Project Table'!A1"/><Relationship Id="rId4" Type="http://schemas.openxmlformats.org/officeDocument/2006/relationships/hyperlink" Target="#Settings!A1"/></Relationships>
</file>

<file path=xl/drawings/drawing1.xml><?xml version="1.0" encoding="utf-8"?>
<xdr:wsDr xmlns:xdr="http://schemas.openxmlformats.org/drawingml/2006/spreadsheetDrawing" xmlns:a="http://schemas.openxmlformats.org/drawingml/2006/main">
  <xdr:twoCellAnchor>
    <xdr:from>
      <xdr:col>2</xdr:col>
      <xdr:colOff>553731</xdr:colOff>
      <xdr:row>1</xdr:row>
      <xdr:rowOff>31297</xdr:rowOff>
    </xdr:from>
    <xdr:to>
      <xdr:col>13</xdr:col>
      <xdr:colOff>657066</xdr:colOff>
      <xdr:row>2</xdr:row>
      <xdr:rowOff>1368041</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453378" y="584121"/>
          <a:ext cx="12833217" cy="1725214"/>
          <a:chOff x="5312148" y="581025"/>
          <a:chExt cx="10798549" cy="2162175"/>
        </a:xfrm>
      </xdr:grpSpPr>
      <xdr:graphicFrame macro="">
        <xdr:nvGraphicFramePr>
          <xdr:cNvPr id="2" name="StatusBar">
            <a:extLst>
              <a:ext uri="{FF2B5EF4-FFF2-40B4-BE49-F238E27FC236}">
                <a16:creationId xmlns:a16="http://schemas.microsoft.com/office/drawing/2014/main" id="{00000000-0008-0000-0000-000002000000}"/>
              </a:ext>
            </a:extLst>
          </xdr:cNvPr>
          <xdr:cNvGraphicFramePr>
            <a:graphicFrameLocks/>
          </xdr:cNvGraphicFramePr>
        </xdr:nvGraphicFramePr>
        <xdr:xfrm>
          <a:off x="5312148" y="590550"/>
          <a:ext cx="4573680" cy="215265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0" name="Group 9">
            <a:extLst>
              <a:ext uri="{FF2B5EF4-FFF2-40B4-BE49-F238E27FC236}">
                <a16:creationId xmlns:a16="http://schemas.microsoft.com/office/drawing/2014/main" id="{00000000-0008-0000-0000-00000A000000}"/>
              </a:ext>
            </a:extLst>
          </xdr:cNvPr>
          <xdr:cNvGrpSpPr/>
        </xdr:nvGrpSpPr>
        <xdr:grpSpPr>
          <a:xfrm>
            <a:off x="10211765" y="581025"/>
            <a:ext cx="5898932" cy="2162175"/>
            <a:chOff x="9756460" y="590550"/>
            <a:chExt cx="5992287" cy="2667466"/>
          </a:xfrm>
        </xdr:grpSpPr>
        <xdr:grpSp>
          <xdr:nvGrpSpPr>
            <xdr:cNvPr id="6" name="Group 5">
              <a:extLst>
                <a:ext uri="{FF2B5EF4-FFF2-40B4-BE49-F238E27FC236}">
                  <a16:creationId xmlns:a16="http://schemas.microsoft.com/office/drawing/2014/main" id="{00000000-0008-0000-0000-000006000000}"/>
                </a:ext>
              </a:extLst>
            </xdr:cNvPr>
            <xdr:cNvGrpSpPr/>
          </xdr:nvGrpSpPr>
          <xdr:grpSpPr>
            <a:xfrm>
              <a:off x="9756460" y="590550"/>
              <a:ext cx="2021543" cy="2667466"/>
              <a:chOff x="11417340" y="9525"/>
              <a:chExt cx="2024344" cy="2668157"/>
            </a:xfrm>
          </xdr:grpSpPr>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11417340" y="9525"/>
              <a:ext cx="2024344" cy="2668157"/>
            </xdr:xfrm>
            <a:graphic>
              <a:graphicData uri="http://schemas.openxmlformats.org/drawingml/2006/chart">
                <c:chart xmlns:c="http://schemas.openxmlformats.org/drawingml/2006/chart" xmlns:r="http://schemas.openxmlformats.org/officeDocument/2006/relationships" r:id="rId2"/>
              </a:graphicData>
            </a:graphic>
          </xdr:graphicFrame>
          <xdr:sp macro="" textlink="'Formulae for the dashboard'!$G$3">
            <xdr:nvSpPr>
              <xdr:cNvPr id="4" name="TextBox 3">
                <a:extLst>
                  <a:ext uri="{FF2B5EF4-FFF2-40B4-BE49-F238E27FC236}">
                    <a16:creationId xmlns:a16="http://schemas.microsoft.com/office/drawing/2014/main" id="{00000000-0008-0000-0000-000004000000}"/>
                  </a:ext>
                </a:extLst>
              </xdr:cNvPr>
              <xdr:cNvSpPr txBox="1"/>
            </xdr:nvSpPr>
            <xdr:spPr>
              <a:xfrm>
                <a:off x="12049212" y="1079641"/>
                <a:ext cx="818479" cy="76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7194306-468C-4CD5-B49A-9F64EDF19749}" type="TxLink">
                  <a:rPr lang="en-GB" sz="2400" b="1">
                    <a:solidFill>
                      <a:schemeClr val="bg1">
                        <a:lumMod val="95000"/>
                      </a:schemeClr>
                    </a:solidFill>
                    <a:latin typeface="Roboto" pitchFamily="2" charset="0"/>
                    <a:ea typeface="Roboto" pitchFamily="2" charset="0"/>
                  </a:rPr>
                  <a:pPr algn="ctr"/>
                  <a:t>82%</a:t>
                </a:fld>
                <a:endParaRPr lang="en-GB" sz="2400" b="1">
                  <a:solidFill>
                    <a:schemeClr val="bg1">
                      <a:lumMod val="95000"/>
                    </a:schemeClr>
                  </a:solidFill>
                  <a:latin typeface="Roboto" pitchFamily="2" charset="0"/>
                  <a:ea typeface="Roboto" pitchFamily="2" charset="0"/>
                </a:endParaRPr>
              </a:p>
            </xdr:txBody>
          </xdr:sp>
        </xdr:grpSp>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11479866" y="590550"/>
            <a:ext cx="4268881" cy="2667465"/>
          </xdr:xfrm>
          <a:graphic>
            <a:graphicData uri="http://schemas.openxmlformats.org/drawingml/2006/chart">
              <c:chart xmlns:c="http://schemas.openxmlformats.org/drawingml/2006/chart" xmlns:r="http://schemas.openxmlformats.org/officeDocument/2006/relationships" r:id="rId3"/>
            </a:graphicData>
          </a:graphic>
        </xdr:graphicFrame>
      </xdr:grpSp>
    </xdr:grpSp>
    <xdr:clientData/>
  </xdr:twoCellAnchor>
  <xdr:twoCellAnchor editAs="oneCell">
    <xdr:from>
      <xdr:col>0</xdr:col>
      <xdr:colOff>200586</xdr:colOff>
      <xdr:row>0</xdr:row>
      <xdr:rowOff>85726</xdr:rowOff>
    </xdr:from>
    <xdr:to>
      <xdr:col>0</xdr:col>
      <xdr:colOff>1389529</xdr:colOff>
      <xdr:row>0</xdr:row>
      <xdr:rowOff>476612</xdr:rowOff>
    </xdr:to>
    <xdr:pic>
      <xdr:nvPicPr>
        <xdr:cNvPr id="11" name="Picture 10">
          <a:hlinkClick xmlns:r="http://schemas.openxmlformats.org/officeDocument/2006/relationships" r:id="rId4"/>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0586" y="85726"/>
          <a:ext cx="1188943" cy="390886"/>
        </a:xfrm>
        <a:prstGeom prst="rect">
          <a:avLst/>
        </a:prstGeom>
      </xdr:spPr>
    </xdr:pic>
    <xdr:clientData/>
  </xdr:twoCellAnchor>
  <xdr:twoCellAnchor editAs="oneCell">
    <xdr:from>
      <xdr:col>8</xdr:col>
      <xdr:colOff>1075765</xdr:colOff>
      <xdr:row>0</xdr:row>
      <xdr:rowOff>115741</xdr:rowOff>
    </xdr:from>
    <xdr:to>
      <xdr:col>10</xdr:col>
      <xdr:colOff>414617</xdr:colOff>
      <xdr:row>0</xdr:row>
      <xdr:rowOff>469527</xdr:rowOff>
    </xdr:to>
    <xdr:sp macro="[0]!switch_to_project_table" textlink="">
      <xdr:nvSpPr>
        <xdr:cNvPr id="16" name="Rounded Rectangle 15">
          <a:hlinkClick xmlns:r="http://schemas.openxmlformats.org/officeDocument/2006/relationships" r:id="rId6"/>
          <a:extLst>
            <a:ext uri="{FF2B5EF4-FFF2-40B4-BE49-F238E27FC236}">
              <a16:creationId xmlns:a16="http://schemas.microsoft.com/office/drawing/2014/main" id="{00000000-0008-0000-0000-000010000000}"/>
            </a:ext>
          </a:extLst>
        </xdr:cNvPr>
        <xdr:cNvSpPr/>
      </xdr:nvSpPr>
      <xdr:spPr>
        <a:xfrm>
          <a:off x="10735236" y="115741"/>
          <a:ext cx="1154205"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2">
                  <a:lumMod val="75000"/>
                </a:schemeClr>
              </a:solidFill>
              <a:latin typeface="Roboto" pitchFamily="2" charset="0"/>
              <a:ea typeface="Roboto" pitchFamily="2" charset="0"/>
            </a:rPr>
            <a:t>Go</a:t>
          </a:r>
          <a:r>
            <a:rPr lang="en-GB" sz="1200" baseline="0">
              <a:solidFill>
                <a:schemeClr val="bg2">
                  <a:lumMod val="75000"/>
                </a:schemeClr>
              </a:solidFill>
              <a:latin typeface="Roboto" pitchFamily="2" charset="0"/>
              <a:ea typeface="Roboto" pitchFamily="2" charset="0"/>
            </a:rPr>
            <a:t> to Project</a:t>
          </a:r>
          <a:endParaRPr lang="en-GB" sz="1200">
            <a:solidFill>
              <a:schemeClr val="bg2">
                <a:lumMod val="75000"/>
              </a:schemeClr>
            </a:solidFill>
            <a:latin typeface="Roboto" pitchFamily="2" charset="0"/>
            <a:ea typeface="Roboto" pitchFamily="2" charset="0"/>
          </a:endParaRPr>
        </a:p>
      </xdr:txBody>
    </xdr:sp>
    <xdr:clientData/>
  </xdr:twoCellAnchor>
  <xdr:twoCellAnchor>
    <xdr:from>
      <xdr:col>12</xdr:col>
      <xdr:colOff>302559</xdr:colOff>
      <xdr:row>0</xdr:row>
      <xdr:rowOff>78441</xdr:rowOff>
    </xdr:from>
    <xdr:to>
      <xdr:col>14</xdr:col>
      <xdr:colOff>851647</xdr:colOff>
      <xdr:row>0</xdr:row>
      <xdr:rowOff>470646</xdr:rowOff>
    </xdr:to>
    <xdr:sp macro="" textlink="">
      <xdr:nvSpPr>
        <xdr:cNvPr id="15" name="Rounded Rectangle 14">
          <a:hlinkClick xmlns:r="http://schemas.openxmlformats.org/officeDocument/2006/relationships" r:id="rId4"/>
          <a:extLst>
            <a:ext uri="{FF2B5EF4-FFF2-40B4-BE49-F238E27FC236}">
              <a16:creationId xmlns:a16="http://schemas.microsoft.com/office/drawing/2014/main" id="{00000000-0008-0000-0000-00000F000000}"/>
            </a:ext>
          </a:extLst>
        </xdr:cNvPr>
        <xdr:cNvSpPr/>
      </xdr:nvSpPr>
      <xdr:spPr>
        <a:xfrm>
          <a:off x="13850471" y="78441"/>
          <a:ext cx="2476500" cy="392205"/>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xdr:from>
      <xdr:col>1</xdr:col>
      <xdr:colOff>64036</xdr:colOff>
      <xdr:row>1</xdr:row>
      <xdr:rowOff>18410</xdr:rowOff>
    </xdr:from>
    <xdr:to>
      <xdr:col>2</xdr:col>
      <xdr:colOff>509870</xdr:colOff>
      <xdr:row>2</xdr:row>
      <xdr:rowOff>1405538</xdr:rowOff>
    </xdr:to>
    <xdr:graphicFrame macro="">
      <xdr:nvGraphicFramePr>
        <xdr:cNvPr id="24" name="Chart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772806</xdr:colOff>
      <xdr:row>2</xdr:row>
      <xdr:rowOff>347890</xdr:rowOff>
    </xdr:from>
    <xdr:to>
      <xdr:col>1</xdr:col>
      <xdr:colOff>1597291</xdr:colOff>
      <xdr:row>2</xdr:row>
      <xdr:rowOff>847893</xdr:rowOff>
    </xdr:to>
    <xdr:sp macro="" textlink="'Formulae for the dashboard'!$X$6">
      <xdr:nvSpPr>
        <xdr:cNvPr id="25" name="TextBox 24">
          <a:extLst>
            <a:ext uri="{FF2B5EF4-FFF2-40B4-BE49-F238E27FC236}">
              <a16:creationId xmlns:a16="http://schemas.microsoft.com/office/drawing/2014/main" id="{00000000-0008-0000-0000-000019000000}"/>
            </a:ext>
          </a:extLst>
        </xdr:cNvPr>
        <xdr:cNvSpPr txBox="1"/>
      </xdr:nvSpPr>
      <xdr:spPr>
        <a:xfrm>
          <a:off x="2944506" y="1300390"/>
          <a:ext cx="824485" cy="50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D606DEB-F65C-44FC-9648-102BF305F3CB}" type="TxLink">
            <a:rPr lang="en-GB" sz="2400" b="1">
              <a:solidFill>
                <a:schemeClr val="bg1">
                  <a:lumMod val="95000"/>
                </a:schemeClr>
              </a:solidFill>
              <a:latin typeface="Roboto" pitchFamily="2" charset="0"/>
              <a:ea typeface="Roboto" pitchFamily="2" charset="0"/>
            </a:rPr>
            <a:pPr algn="ctr"/>
            <a:t>25%</a:t>
          </a:fld>
          <a:endParaRPr lang="en-GB" sz="2400" b="1">
            <a:solidFill>
              <a:schemeClr val="bg1">
                <a:lumMod val="95000"/>
              </a:schemeClr>
            </a:solidFill>
            <a:latin typeface="Roboto" pitchFamily="2" charset="0"/>
            <a:ea typeface="Roboto"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15</xdr:col>
          <xdr:colOff>139700</xdr:colOff>
          <xdr:row>0</xdr:row>
          <xdr:rowOff>152400</xdr:rowOff>
        </xdr:from>
        <xdr:to>
          <xdr:col>43</xdr:col>
          <xdr:colOff>254000</xdr:colOff>
          <xdr:row>0</xdr:row>
          <xdr:rowOff>419100</xdr:rowOff>
        </xdr:to>
        <xdr:sp macro="" textlink="">
          <xdr:nvSpPr>
            <xdr:cNvPr id="3075" name="Scroll Bar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10</xdr:col>
      <xdr:colOff>503145</xdr:colOff>
      <xdr:row>0</xdr:row>
      <xdr:rowOff>115741</xdr:rowOff>
    </xdr:from>
    <xdr:to>
      <xdr:col>11</xdr:col>
      <xdr:colOff>317126</xdr:colOff>
      <xdr:row>0</xdr:row>
      <xdr:rowOff>469527</xdr:rowOff>
    </xdr:to>
    <xdr:sp macro="[0]!switch_to_project_table" textlink="">
      <xdr:nvSpPr>
        <xdr:cNvPr id="26" name="Rounded Rectangle 25">
          <a:hlinkClick xmlns:r="http://schemas.openxmlformats.org/officeDocument/2006/relationships" r:id="rId8"/>
          <a:extLst>
            <a:ext uri="{FF2B5EF4-FFF2-40B4-BE49-F238E27FC236}">
              <a16:creationId xmlns:a16="http://schemas.microsoft.com/office/drawing/2014/main" id="{00000000-0008-0000-0000-00001A000000}"/>
            </a:ext>
          </a:extLst>
        </xdr:cNvPr>
        <xdr:cNvSpPr/>
      </xdr:nvSpPr>
      <xdr:spPr>
        <a:xfrm>
          <a:off x="11977969" y="115741"/>
          <a:ext cx="822510"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2">
                  <a:lumMod val="75000"/>
                </a:schemeClr>
              </a:solidFill>
              <a:latin typeface="Roboto" pitchFamily="2" charset="0"/>
              <a:ea typeface="Roboto" pitchFamily="2" charset="0"/>
            </a:rPr>
            <a:t>Settings</a:t>
          </a:r>
        </a:p>
      </xdr:txBody>
    </xdr:sp>
    <xdr:clientData/>
  </xdr:twoCellAnchor>
  <xdr:twoCellAnchor editAs="oneCell">
    <xdr:from>
      <xdr:col>11</xdr:col>
      <xdr:colOff>405654</xdr:colOff>
      <xdr:row>0</xdr:row>
      <xdr:rowOff>115741</xdr:rowOff>
    </xdr:from>
    <xdr:to>
      <xdr:col>12</xdr:col>
      <xdr:colOff>11206</xdr:colOff>
      <xdr:row>0</xdr:row>
      <xdr:rowOff>469527</xdr:rowOff>
    </xdr:to>
    <xdr:sp macro="[0]!switch_to_project_table" textlink="">
      <xdr:nvSpPr>
        <xdr:cNvPr id="27" name="Rounded Rectangle 26">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12889007" y="115741"/>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2">
                  <a:lumMod val="75000"/>
                </a:schemeClr>
              </a:solidFill>
              <a:latin typeface="Roboto" pitchFamily="2" charset="0"/>
              <a:ea typeface="Roboto" pitchFamily="2" charset="0"/>
            </a:rPr>
            <a:t>Help</a:t>
          </a:r>
        </a:p>
      </xdr:txBody>
    </xdr:sp>
    <xdr:clientData/>
  </xdr:twoCellAnchor>
  <xdr:twoCellAnchor editAs="oneCell">
    <xdr:from>
      <xdr:col>0</xdr:col>
      <xdr:colOff>125226</xdr:colOff>
      <xdr:row>5</xdr:row>
      <xdr:rowOff>156883</xdr:rowOff>
    </xdr:from>
    <xdr:to>
      <xdr:col>0</xdr:col>
      <xdr:colOff>1798067</xdr:colOff>
      <xdr:row>14</xdr:row>
      <xdr:rowOff>134471</xdr:rowOff>
    </xdr:to>
    <mc:AlternateContent xmlns:mc="http://schemas.openxmlformats.org/markup-compatibility/2006" xmlns:a14="http://schemas.microsoft.com/office/drawing/2010/main">
      <mc:Choice Requires="a14">
        <xdr:graphicFrame macro="">
          <xdr:nvGraphicFramePr>
            <xdr:cNvPr id="9" name="Project">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Project"/>
            </a:graphicData>
          </a:graphic>
        </xdr:graphicFrame>
      </mc:Choice>
      <mc:Fallback xmlns="">
        <xdr:sp macro="" textlink="">
          <xdr:nvSpPr>
            <xdr:cNvPr id="0" name=""/>
            <xdr:cNvSpPr>
              <a:spLocks noTextEdit="1"/>
            </xdr:cNvSpPr>
          </xdr:nvSpPr>
          <xdr:spPr>
            <a:xfrm>
              <a:off x="125226" y="3395383"/>
              <a:ext cx="1672841" cy="1692088"/>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147639</xdr:colOff>
      <xdr:row>14</xdr:row>
      <xdr:rowOff>179295</xdr:rowOff>
    </xdr:from>
    <xdr:to>
      <xdr:col>0</xdr:col>
      <xdr:colOff>1820480</xdr:colOff>
      <xdr:row>23</xdr:row>
      <xdr:rowOff>11206</xdr:rowOff>
    </xdr:to>
    <mc:AlternateContent xmlns:mc="http://schemas.openxmlformats.org/markup-compatibility/2006" xmlns:a14="http://schemas.microsoft.com/office/drawing/2010/main">
      <mc:Choice Requires="a14">
        <xdr:graphicFrame macro="">
          <xdr:nvGraphicFramePr>
            <xdr:cNvPr id="17" name="Department">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147639" y="5132295"/>
              <a:ext cx="1672841" cy="1546411"/>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125226</xdr:colOff>
      <xdr:row>23</xdr:row>
      <xdr:rowOff>89648</xdr:rowOff>
    </xdr:from>
    <xdr:to>
      <xdr:col>0</xdr:col>
      <xdr:colOff>1798067</xdr:colOff>
      <xdr:row>33</xdr:row>
      <xdr:rowOff>156882</xdr:rowOff>
    </xdr:to>
    <mc:AlternateContent xmlns:mc="http://schemas.openxmlformats.org/markup-compatibility/2006" xmlns:a14="http://schemas.microsoft.com/office/drawing/2010/main">
      <mc:Choice Requires="a14">
        <xdr:graphicFrame macro="">
          <xdr:nvGraphicFramePr>
            <xdr:cNvPr id="18" name="Status">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125226" y="6757148"/>
              <a:ext cx="1672841" cy="1972234"/>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314325</xdr:colOff>
      <xdr:row>0</xdr:row>
      <xdr:rowOff>135841</xdr:rowOff>
    </xdr:from>
    <xdr:to>
      <xdr:col>10</xdr:col>
      <xdr:colOff>493619</xdr:colOff>
      <xdr:row>0</xdr:row>
      <xdr:rowOff>484645</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1525250" y="135841"/>
          <a:ext cx="1074644" cy="348804"/>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xdr:from>
      <xdr:col>11</xdr:col>
      <xdr:colOff>1199030</xdr:colOff>
      <xdr:row>0</xdr:row>
      <xdr:rowOff>95250</xdr:rowOff>
    </xdr:from>
    <xdr:to>
      <xdr:col>14</xdr:col>
      <xdr:colOff>423501</xdr:colOff>
      <xdr:row>0</xdr:row>
      <xdr:rowOff>521072</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4522824" y="95250"/>
          <a:ext cx="2720706" cy="425822"/>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with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1</xdr:col>
      <xdr:colOff>104775</xdr:colOff>
      <xdr:row>0</xdr:row>
      <xdr:rowOff>85726</xdr:rowOff>
    </xdr:from>
    <xdr:to>
      <xdr:col>2</xdr:col>
      <xdr:colOff>18253</xdr:colOff>
      <xdr:row>0</xdr:row>
      <xdr:rowOff>523875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85726"/>
          <a:ext cx="1332703" cy="438149"/>
        </a:xfrm>
        <a:prstGeom prst="rect">
          <a:avLst/>
        </a:prstGeom>
      </xdr:spPr>
    </xdr:pic>
    <xdr:clientData/>
  </xdr:twoCellAnchor>
  <xdr:twoCellAnchor editAs="oneCell">
    <xdr:from>
      <xdr:col>10</xdr:col>
      <xdr:colOff>595313</xdr:colOff>
      <xdr:row>0</xdr:row>
      <xdr:rowOff>133350</xdr:rowOff>
    </xdr:from>
    <xdr:to>
      <xdr:col>11</xdr:col>
      <xdr:colOff>208148</xdr:colOff>
      <xdr:row>0</xdr:row>
      <xdr:rowOff>487136</xdr:rowOff>
    </xdr:to>
    <xdr:sp macro="[0]!switch_to_project_table" textlink="">
      <xdr:nvSpPr>
        <xdr:cNvPr id="5" name="Rounded Rectangl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12701588" y="133350"/>
          <a:ext cx="822510"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11</xdr:col>
      <xdr:colOff>309842</xdr:colOff>
      <xdr:row>0</xdr:row>
      <xdr:rowOff>133350</xdr:rowOff>
    </xdr:from>
    <xdr:to>
      <xdr:col>11</xdr:col>
      <xdr:colOff>979953</xdr:colOff>
      <xdr:row>0</xdr:row>
      <xdr:rowOff>487136</xdr:rowOff>
    </xdr:to>
    <xdr:sp macro="[0]!switch_to_project_table" textlink="">
      <xdr:nvSpPr>
        <xdr:cNvPr id="6" name="Rounded Rectangl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13625792" y="133350"/>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857248</xdr:colOff>
      <xdr:row>0</xdr:row>
      <xdr:rowOff>163886</xdr:rowOff>
    </xdr:from>
    <xdr:to>
      <xdr:col>14</xdr:col>
      <xdr:colOff>38099</xdr:colOff>
      <xdr:row>0</xdr:row>
      <xdr:rowOff>502863</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544298" y="163886"/>
          <a:ext cx="1409701" cy="338977"/>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Dashboard</a:t>
          </a:r>
          <a:endParaRPr lang="en-GB" sz="1100">
            <a:solidFill>
              <a:schemeClr val="bg2">
                <a:lumMod val="75000"/>
              </a:schemeClr>
            </a:solidFill>
            <a:latin typeface="Roboto" pitchFamily="2" charset="0"/>
            <a:ea typeface="Roboto" pitchFamily="2" charset="0"/>
          </a:endParaRPr>
        </a:p>
      </xdr:txBody>
    </xdr:sp>
    <xdr:clientData/>
  </xdr:twoCellAnchor>
  <xdr:twoCellAnchor>
    <xdr:from>
      <xdr:col>17</xdr:col>
      <xdr:colOff>541805</xdr:colOff>
      <xdr:row>0</xdr:row>
      <xdr:rowOff>114300</xdr:rowOff>
    </xdr:from>
    <xdr:to>
      <xdr:col>22</xdr:col>
      <xdr:colOff>0</xdr:colOff>
      <xdr:row>0</xdr:row>
      <xdr:rowOff>533400</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5229355" y="114300"/>
          <a:ext cx="2410945" cy="4191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with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0</xdr:col>
      <xdr:colOff>161926</xdr:colOff>
      <xdr:row>0</xdr:row>
      <xdr:rowOff>123826</xdr:rowOff>
    </xdr:from>
    <xdr:to>
      <xdr:col>1</xdr:col>
      <xdr:colOff>849886</xdr:colOff>
      <xdr:row>0</xdr:row>
      <xdr:rowOff>542925</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926" y="123826"/>
          <a:ext cx="1278510" cy="419099"/>
        </a:xfrm>
        <a:prstGeom prst="rect">
          <a:avLst/>
        </a:prstGeom>
      </xdr:spPr>
    </xdr:pic>
    <xdr:clientData/>
  </xdr:twoCellAnchor>
  <xdr:twoCellAnchor editAs="oneCell">
    <xdr:from>
      <xdr:col>14</xdr:col>
      <xdr:colOff>142595</xdr:colOff>
      <xdr:row>0</xdr:row>
      <xdr:rowOff>156481</xdr:rowOff>
    </xdr:from>
    <xdr:to>
      <xdr:col>16</xdr:col>
      <xdr:colOff>115700</xdr:colOff>
      <xdr:row>0</xdr:row>
      <xdr:rowOff>510267</xdr:rowOff>
    </xdr:to>
    <xdr:sp macro="[0]!switch_to_project_table"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3058495" y="156481"/>
          <a:ext cx="1154205"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16</xdr:col>
      <xdr:colOff>220196</xdr:colOff>
      <xdr:row>0</xdr:row>
      <xdr:rowOff>156481</xdr:rowOff>
    </xdr:from>
    <xdr:to>
      <xdr:col>17</xdr:col>
      <xdr:colOff>299757</xdr:colOff>
      <xdr:row>0</xdr:row>
      <xdr:rowOff>510267</xdr:rowOff>
    </xdr:to>
    <xdr:sp macro="[0]!switch_to_project_table"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4317196" y="156481"/>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142873</xdr:colOff>
      <xdr:row>0</xdr:row>
      <xdr:rowOff>165848</xdr:rowOff>
    </xdr:from>
    <xdr:to>
      <xdr:col>20</xdr:col>
      <xdr:colOff>238125</xdr:colOff>
      <xdr:row>0</xdr:row>
      <xdr:rowOff>504825</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115673" y="165848"/>
          <a:ext cx="1314452" cy="338977"/>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Dashboard</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0</xdr:col>
      <xdr:colOff>133350</xdr:colOff>
      <xdr:row>0</xdr:row>
      <xdr:rowOff>133350</xdr:rowOff>
    </xdr:from>
    <xdr:to>
      <xdr:col>2</xdr:col>
      <xdr:colOff>192660</xdr:colOff>
      <xdr:row>0</xdr:row>
      <xdr:rowOff>552449</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133350"/>
          <a:ext cx="1278510" cy="419099"/>
        </a:xfrm>
        <a:prstGeom prst="rect">
          <a:avLst/>
        </a:prstGeom>
      </xdr:spPr>
    </xdr:pic>
    <xdr:clientData/>
  </xdr:twoCellAnchor>
  <xdr:twoCellAnchor>
    <xdr:from>
      <xdr:col>24</xdr:col>
      <xdr:colOff>513230</xdr:colOff>
      <xdr:row>0</xdr:row>
      <xdr:rowOff>133350</xdr:rowOff>
    </xdr:from>
    <xdr:to>
      <xdr:col>28</xdr:col>
      <xdr:colOff>581025</xdr:colOff>
      <xdr:row>0</xdr:row>
      <xdr:rowOff>552450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15143630" y="133350"/>
          <a:ext cx="2506195" cy="4191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with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20</xdr:col>
      <xdr:colOff>352425</xdr:colOff>
      <xdr:row>0</xdr:row>
      <xdr:rowOff>152400</xdr:rowOff>
    </xdr:from>
    <xdr:to>
      <xdr:col>22</xdr:col>
      <xdr:colOff>287430</xdr:colOff>
      <xdr:row>0</xdr:row>
      <xdr:rowOff>506186</xdr:rowOff>
    </xdr:to>
    <xdr:sp macro="[0]!switch_to_project_table" textlink="">
      <xdr:nvSpPr>
        <xdr:cNvPr id="9" name="Rounded Rectangle 8">
          <a:hlinkClick xmlns:r="http://schemas.openxmlformats.org/officeDocument/2006/relationships" r:id="rId4"/>
          <a:extLst>
            <a:ext uri="{FF2B5EF4-FFF2-40B4-BE49-F238E27FC236}">
              <a16:creationId xmlns:a16="http://schemas.microsoft.com/office/drawing/2014/main" id="{00000000-0008-0000-0400-000009000000}"/>
            </a:ext>
          </a:extLst>
        </xdr:cNvPr>
        <xdr:cNvSpPr/>
      </xdr:nvSpPr>
      <xdr:spPr>
        <a:xfrm>
          <a:off x="12544425" y="152400"/>
          <a:ext cx="1154205"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22</xdr:col>
      <xdr:colOff>381000</xdr:colOff>
      <xdr:row>0</xdr:row>
      <xdr:rowOff>152400</xdr:rowOff>
    </xdr:from>
    <xdr:to>
      <xdr:col>23</xdr:col>
      <xdr:colOff>594470</xdr:colOff>
      <xdr:row>0</xdr:row>
      <xdr:rowOff>506186</xdr:rowOff>
    </xdr:to>
    <xdr:sp macro="[0]!switch_to_project_table" textlink="">
      <xdr:nvSpPr>
        <xdr:cNvPr id="10" name="Rounded Rectangle 9">
          <a:hlinkClick xmlns:r="http://schemas.openxmlformats.org/officeDocument/2006/relationships" r:id="rId5"/>
          <a:extLst>
            <a:ext uri="{FF2B5EF4-FFF2-40B4-BE49-F238E27FC236}">
              <a16:creationId xmlns:a16="http://schemas.microsoft.com/office/drawing/2014/main" id="{00000000-0008-0000-0400-00000A000000}"/>
            </a:ext>
          </a:extLst>
        </xdr:cNvPr>
        <xdr:cNvSpPr/>
      </xdr:nvSpPr>
      <xdr:spPr>
        <a:xfrm>
          <a:off x="13792200" y="152400"/>
          <a:ext cx="823070"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xdr:from>
      <xdr:col>0</xdr:col>
      <xdr:colOff>600075</xdr:colOff>
      <xdr:row>3</xdr:row>
      <xdr:rowOff>190498</xdr:rowOff>
    </xdr:from>
    <xdr:to>
      <xdr:col>13</xdr:col>
      <xdr:colOff>590550</xdr:colOff>
      <xdr:row>198</xdr:row>
      <xdr:rowOff>171449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600075" y="1228723"/>
          <a:ext cx="7915275" cy="37128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chemeClr val="dk1"/>
              </a:solidFill>
              <a:effectLst/>
              <a:latin typeface="+mn-lt"/>
              <a:ea typeface="+mn-ea"/>
              <a:cs typeface="+mn-cs"/>
            </a:rPr>
            <a:t>Title bar — Dashboard: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title bar in the dashboard sheet shows the project title and the duration of the project (the data reflects the earliest start date and the latest end date from the table).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You may change the project title manually. There is no need to change the project start and end dates — these will update automatically as you change the start and end dates in the table, or as you filter the table.</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Chart area:</a:t>
          </a:r>
        </a:p>
        <a:p>
          <a:r>
            <a:rPr lang="en-GB" sz="1100">
              <a:solidFill>
                <a:schemeClr val="dk1"/>
              </a:solidFill>
              <a:effectLst/>
              <a:latin typeface="+mn-lt"/>
              <a:ea typeface="+mn-ea"/>
              <a:cs typeface="+mn-cs"/>
            </a:rPr>
            <a:t>Under the title bar, you’ll find the area showing the main project charts:</a:t>
          </a:r>
        </a:p>
        <a:p>
          <a:pPr lvl="0"/>
          <a:r>
            <a:rPr lang="en-GB" sz="1100" u="none" strike="noStrike">
              <a:solidFill>
                <a:schemeClr val="dk1"/>
              </a:solidFill>
              <a:effectLst/>
              <a:latin typeface="+mn-lt"/>
              <a:ea typeface="+mn-ea"/>
              <a:cs typeface="+mn-cs"/>
            </a:rPr>
            <a:t>- The total completed percentage of the project, </a:t>
          </a:r>
        </a:p>
        <a:p>
          <a:pPr lvl="0"/>
          <a:r>
            <a:rPr lang="en-GB" sz="1100" u="none" strike="noStrike">
              <a:solidFill>
                <a:schemeClr val="dk1"/>
              </a:solidFill>
              <a:effectLst/>
              <a:latin typeface="+mn-lt"/>
              <a:ea typeface="+mn-ea"/>
              <a:cs typeface="+mn-cs"/>
            </a:rPr>
            <a:t>- The status bar reflecting the number of tasks by status (hover over the bar to see what each color represents), </a:t>
          </a:r>
        </a:p>
        <a:p>
          <a:pPr lvl="0"/>
          <a:r>
            <a:rPr lang="en-GB" sz="1100" u="none" strike="noStrike">
              <a:solidFill>
                <a:schemeClr val="dk1"/>
              </a:solidFill>
              <a:effectLst/>
              <a:latin typeface="+mn-lt"/>
              <a:ea typeface="+mn-ea"/>
              <a:cs typeface="+mn-cs"/>
            </a:rPr>
            <a:t>- The total budget spent, and</a:t>
          </a:r>
        </a:p>
        <a:p>
          <a:pPr lvl="0"/>
          <a:r>
            <a:rPr lang="en-GB" sz="1100" u="none" strike="noStrike">
              <a:solidFill>
                <a:schemeClr val="dk1"/>
              </a:solidFill>
              <a:effectLst/>
              <a:latin typeface="+mn-lt"/>
              <a:ea typeface="+mn-ea"/>
              <a:cs typeface="+mn-cs"/>
            </a:rPr>
            <a:t>- The comparison between the planned and actual budget for the entire project.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These charts reflect the information from the table. In case they fail to present the accurate information, go to </a:t>
          </a:r>
          <a:r>
            <a:rPr lang="en-GB" sz="1100" b="1">
              <a:solidFill>
                <a:schemeClr val="dk1"/>
              </a:solidFill>
              <a:effectLst/>
              <a:latin typeface="+mn-lt"/>
              <a:ea typeface="+mn-ea"/>
              <a:cs typeface="+mn-cs"/>
            </a:rPr>
            <a:t>Data &gt; Refresh</a:t>
          </a:r>
          <a:r>
            <a:rPr lang="en-GB" sz="1100" b="1" baseline="0">
              <a:solidFill>
                <a:schemeClr val="dk1"/>
              </a:solidFill>
              <a:effectLst/>
              <a:latin typeface="+mn-lt"/>
              <a:ea typeface="+mn-ea"/>
              <a:cs typeface="+mn-cs"/>
            </a:rPr>
            <a:t> </a:t>
          </a:r>
          <a:endParaRPr lang="en-GB" sz="1100" b="1">
            <a:solidFill>
              <a:schemeClr val="dk1"/>
            </a:solidFill>
            <a:effectLst/>
            <a:latin typeface="+mn-lt"/>
            <a:ea typeface="+mn-ea"/>
            <a:cs typeface="+mn-cs"/>
          </a:endParaRP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Title area2:</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Under the chart area, you’ll find a field showing your project start date and project manager. These fields reflect the same fields from the table on the “Project table” tab.</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Unlike the start and end dates of the project at the very top of the template that change as you update the project table or filter the data, this project start date will not change unless you change the start data in the “Project table” tab of the template.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the right of this field, you’ll also find a “Go to Project” button that will lead you directly to the just mentioned “Project table” tab.</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Left sidebar:</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slicers enable you to easily filter through the information in the table. You can have multiple filters applied to your data at any one time. </a:t>
          </a:r>
          <a:endParaRPr lang="en-GB" sz="1100" baseline="0">
            <a:solidFill>
              <a:schemeClr val="dk1"/>
            </a:solidFill>
            <a:effectLst/>
            <a:latin typeface="+mn-lt"/>
            <a:ea typeface="+mn-ea"/>
            <a:cs typeface="+mn-cs"/>
          </a:endParaRPr>
        </a:p>
        <a:p>
          <a:br>
            <a:rPr lang="en-GB" sz="1100">
              <a:solidFill>
                <a:schemeClr val="dk1"/>
              </a:solidFill>
              <a:effectLst/>
              <a:latin typeface="+mn-lt"/>
              <a:ea typeface="+mn-ea"/>
              <a:cs typeface="+mn-cs"/>
            </a:rPr>
          </a:br>
          <a:r>
            <a:rPr lang="en-GB" sz="1100">
              <a:solidFill>
                <a:schemeClr val="dk1"/>
              </a:solidFill>
              <a:effectLst/>
              <a:latin typeface="+mn-lt"/>
              <a:ea typeface="+mn-ea"/>
              <a:cs typeface="+mn-cs"/>
            </a:rPr>
            <a:t>The table can also be filtered using the arrow buttons at the top of each column. If you’d like to add more slicers to the table, go to:</a:t>
          </a:r>
        </a:p>
        <a:p>
          <a:pPr algn="ctr"/>
          <a:endParaRPr lang="en-GB" sz="1100" b="1">
            <a:solidFill>
              <a:schemeClr val="dk1"/>
            </a:solidFill>
            <a:effectLst/>
            <a:latin typeface="+mn-lt"/>
            <a:ea typeface="+mn-ea"/>
            <a:cs typeface="+mn-cs"/>
          </a:endParaRPr>
        </a:p>
        <a:p>
          <a:pPr algn="ctr"/>
          <a:r>
            <a:rPr lang="en-GB" sz="1100" b="1">
              <a:solidFill>
                <a:schemeClr val="dk1"/>
              </a:solidFill>
              <a:effectLst/>
              <a:latin typeface="+mn-lt"/>
              <a:ea typeface="+mn-ea"/>
              <a:cs typeface="+mn-cs"/>
            </a:rPr>
            <a:t>“Insert” tab at the top of the page &gt; Slicer</a:t>
          </a:r>
          <a:r>
            <a:rPr lang="en-GB" sz="1100" b="0" baseline="0">
              <a:solidFill>
                <a:schemeClr val="dk1"/>
              </a:solidFill>
              <a:effectLst/>
              <a:latin typeface="+mn-lt"/>
              <a:ea typeface="+mn-ea"/>
              <a:cs typeface="+mn-cs"/>
            </a:rPr>
            <a: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And then choose which slicers you’d like to insert from the options you’re offered.</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Main table: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main table is a pivot table that reflects all the same data that exists in your “Project table” where you actually track your project. In case the table doesn’t show correct data, go to </a:t>
          </a:r>
          <a:r>
            <a:rPr lang="en-GB" sz="1100" b="1">
              <a:solidFill>
                <a:schemeClr val="dk1"/>
              </a:solidFill>
              <a:effectLst/>
              <a:latin typeface="+mn-lt"/>
              <a:ea typeface="+mn-ea"/>
              <a:cs typeface="+mn-cs"/>
            </a:rPr>
            <a:t>Data</a:t>
          </a:r>
          <a:r>
            <a:rPr lang="en-GB" sz="1100" b="1" baseline="0">
              <a:solidFill>
                <a:schemeClr val="dk1"/>
              </a:solidFill>
              <a:effectLst/>
              <a:latin typeface="+mn-lt"/>
              <a:ea typeface="+mn-ea"/>
              <a:cs typeface="+mn-cs"/>
            </a:rPr>
            <a:t> &gt; Refresh</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You can filter the information in the table using the arrow buttons at the top of each column or using slicers. The filtered data will be reflected in the charts above, in the dates at the top of the page and in the Gantt chart.</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Gantt chart: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Gantt chart shows a visual representation of the start and end dates for your project tasks and their progress. </a:t>
          </a:r>
        </a:p>
        <a:p>
          <a:r>
            <a:rPr lang="en-GB" sz="1100">
              <a:solidFill>
                <a:schemeClr val="dk1"/>
              </a:solidFill>
              <a:effectLst/>
              <a:latin typeface="+mn-lt"/>
              <a:ea typeface="+mn-ea"/>
              <a:cs typeface="+mn-cs"/>
            </a:rPr>
            <a:t>The chart shows 30 days at a time. To see more days, move the scroll bar above the Gantt chart.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weekends and holidays in the chart are marked with cross-hatching, and today’s date is marked with a blue color and a dark vertical line across the entirety of the chart.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current Gantt chart is able to show up to 500 days. If you want to change the number of days shown in the Gantt chart, right click on the scroll bar, select “Format Control” and change the “Maximum value” to any number you want.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E.g., if your project is expected to last 2 years, you can increase the maximum value to around 750+. This will account for 365 days x2 with some wiggle room. This number can always be changed.</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Title bar — Project table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title bar in the Project table shows the project title that you can update manually, and the “Go to Dashboard” button that will instantly lead you to the tab with the dashboard.</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Project info table: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Under the title chart, you’ll find a table for writing down the start and end dates, name of the project manager, client, and sponsor, as well as the total project budget, and a short project summary.</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name of the project manager and the project start date you write in this table will be reflected in the project dashboard, above the main table.</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Main table: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is the main table meant to be used for tracking the actual project. </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Project: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the project field, you can write down the name of each</a:t>
          </a:r>
          <a:r>
            <a:rPr lang="en-GB" sz="1100" baseline="0">
              <a:solidFill>
                <a:schemeClr val="dk1"/>
              </a:solidFill>
              <a:effectLst/>
              <a:latin typeface="+mn-lt"/>
              <a:ea typeface="+mn-ea"/>
              <a:cs typeface="+mn-cs"/>
            </a:rPr>
            <a:t> of your projects you're tracking</a:t>
          </a:r>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When you add the name of the project next to a task that belongs to that project, you'll be able to filter your table by project and see only the tasks related to a certain project. </a:t>
          </a:r>
          <a:endParaRPr lang="en-GB" sz="2000" b="1">
            <a:solidFill>
              <a:schemeClr val="dk1"/>
            </a:solidFill>
            <a:effectLst/>
            <a:latin typeface="+mn-lt"/>
            <a:ea typeface="+mn-ea"/>
            <a:cs typeface="+mn-cs"/>
          </a:endParaRP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Tasks: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the tasks column, you can break down each of your project into tasks/activities. Be sure to give them a short and recognizable name.</a:t>
          </a:r>
        </a:p>
        <a:p>
          <a:pPr marL="0" marR="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column next to the “Task” column gives you a quick preview of the tasks that have been completed (will display a checkmark), the tasks that are overdue (will display an X), or tasks whose deadline is 3 days or fewer away (will display a yellow “i” sign). This column is optional and you may delete it if you think it’s unnecessary.</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Priority:</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priority column is where you set your subtask’s priority (low, medium, high, or critical) from the dropdown list.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priority labels from the dropdown list, go to the “Settings” tab at the bottom left of the screen and add/remove/change options in the “Priority dropdown” column. You may add new labels as long as there are gray fields left in the column. If you need more labels, you’ll have to insert a new row between rows 3 and 10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Description: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is where you add additional information and details about each subtask.</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Department: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department column is where you indicate which team is responsible for a particular task. There are options available in the dropdown list.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department options from the dropdown list, go to the “Settings” tab at the bottom left of the screen and add/remove/change options in the “Department” column. You may add new labels as long as there are gray fields left in the column. If you need more labels, you’ll have to insert a new row between rows 3 and 50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Assignee: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Assignee column is where you indicate which person is responsible for a particular task. There are options available in the dropdown list.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assignee options from the dropdown list, go to the “Settings” tab at the bottom left of the screen and add/remove/change options in the “Assignee” column. You may add new labels as long as there are gray fields left in the column. If you need more labels, you’ll have to insert a new row between rows 3 and 202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Manager:</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Manager column is where you indicate which person is responsible for the team/assignee for a particular task. There are options available in the dropdown list.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manager options from the dropdown list, go to the “Settings” tab at the bottom left of the screen and add/remove/change options in the “Manager” column. You may add new labels as long as there are gray fields left in the column. If you need more labels, you’ll have to insert a new row between rows 3 and 52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Status: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the status column, you’ll be able to choose your subtask’s status from a dropdown list. There are currently 7 different types of statuses available in the dropdown list.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status options from the dropdown list, go to the “Settings” tab at the bottom left of the screen and add/remove/change options in the “Status dropdown” column. You may add new labels as long as there are gray fields left in the column. If you need more labels, you’ll have to insert a new row between rows 3 and 15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progress column is a visual representation of each subtask’s progress. It does not pull information from any source and must be updated manually. You can choose an option from the dropdown list, or type in a custom percentage. </a:t>
          </a: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NOTE: </a:t>
          </a:r>
          <a:r>
            <a:rPr lang="en-GB" sz="1100">
              <a:solidFill>
                <a:schemeClr val="dk1"/>
              </a:solidFill>
              <a:effectLst/>
              <a:latin typeface="+mn-lt"/>
              <a:ea typeface="+mn-ea"/>
              <a:cs typeface="+mn-cs"/>
            </a:rPr>
            <a:t>If you type in a custom percentage that doesn’t exist in the dropdown list, the cell will have a small triangle at the top left corner and might indicate that there is an error in the cell. You may ignore this warning as this is a manually-updated column and doesn’t affect any of the calculations.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Start date + Duration + End date + Days left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“Start date” column is where you manually write down the date you expect your subtask to start.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“Duration” column is where you write down the number of work days you expect your subtask to take (the calculation will exclude weekends and any designated holidays). Once you input the expected duration, the “End date” will automatically show up.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holidays from the dropdown list, go to the “Settings” tab at the bottom left of the screen and add/remove/change options in the “Holidays” column. You may add new holidays as long as there are gray fields left in the column. If you need to add more holidays, you’ll have to insert a new row between rows 2 and 41 to get additional gray rows.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Once you have your end date, the “Days left” column will automatically calculate how many days you have left until the deadline, or if your deadline has passed, how many days you are behind schedule.</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Budget: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“Budget” and “Actual cost” columns are where you can manually input your subtask budget and the actual money funds spent on performing that task. The actual cost that exceeds the budget set out for that task will show up in red.</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Important!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Please </a:t>
          </a:r>
          <a:r>
            <a:rPr lang="en-GB" sz="1100" b="1">
              <a:solidFill>
                <a:schemeClr val="dk1"/>
              </a:solidFill>
              <a:effectLst/>
              <a:latin typeface="+mn-lt"/>
              <a:ea typeface="+mn-ea"/>
              <a:cs typeface="+mn-cs"/>
            </a:rPr>
            <a:t>do NOT change or remove anything in the “Formulae for the dashboard” tab</a:t>
          </a:r>
          <a:r>
            <a:rPr lang="en-GB" sz="1100">
              <a:solidFill>
                <a:schemeClr val="dk1"/>
              </a:solidFill>
              <a:effectLst/>
              <a:latin typeface="+mn-lt"/>
              <a:ea typeface="+mn-ea"/>
              <a:cs typeface="+mn-cs"/>
            </a:rPr>
            <a:t> at the bottom left of the screen. If you do, the dashboard might not work properly anymore.</a:t>
          </a: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295275</xdr:colOff>
      <xdr:row>0</xdr:row>
      <xdr:rowOff>169330</xdr:rowOff>
    </xdr:from>
    <xdr:to>
      <xdr:col>19</xdr:col>
      <xdr:colOff>219075</xdr:colOff>
      <xdr:row>0</xdr:row>
      <xdr:rowOff>508307</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0658475" y="169330"/>
          <a:ext cx="1143000" cy="338977"/>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xdr:from>
      <xdr:col>24</xdr:col>
      <xdr:colOff>513230</xdr:colOff>
      <xdr:row>0</xdr:row>
      <xdr:rowOff>133350</xdr:rowOff>
    </xdr:from>
    <xdr:to>
      <xdr:col>28</xdr:col>
      <xdr:colOff>581025</xdr:colOff>
      <xdr:row>0</xdr:row>
      <xdr:rowOff>552450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5143630" y="133350"/>
          <a:ext cx="2506195" cy="4191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with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0</xdr:col>
      <xdr:colOff>114300</xdr:colOff>
      <xdr:row>0</xdr:row>
      <xdr:rowOff>133350</xdr:rowOff>
    </xdr:from>
    <xdr:to>
      <xdr:col>2</xdr:col>
      <xdr:colOff>173610</xdr:colOff>
      <xdr:row>0</xdr:row>
      <xdr:rowOff>552449</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 y="133350"/>
          <a:ext cx="1278510" cy="419099"/>
        </a:xfrm>
        <a:prstGeom prst="rect">
          <a:avLst/>
        </a:prstGeom>
      </xdr:spPr>
    </xdr:pic>
    <xdr:clientData/>
  </xdr:twoCellAnchor>
  <xdr:twoCellAnchor editAs="oneCell">
    <xdr:from>
      <xdr:col>21</xdr:col>
      <xdr:colOff>321796</xdr:colOff>
      <xdr:row>0</xdr:row>
      <xdr:rowOff>161925</xdr:rowOff>
    </xdr:from>
    <xdr:to>
      <xdr:col>22</xdr:col>
      <xdr:colOff>535266</xdr:colOff>
      <xdr:row>0</xdr:row>
      <xdr:rowOff>515711</xdr:rowOff>
    </xdr:to>
    <xdr:sp macro="[0]!switch_to_project_table" textlink="">
      <xdr:nvSpPr>
        <xdr:cNvPr id="6" name="Rounded Rectangle 5">
          <a:hlinkClick xmlns:r="http://schemas.openxmlformats.org/officeDocument/2006/relationships" r:id="rId4"/>
          <a:extLst>
            <a:ext uri="{FF2B5EF4-FFF2-40B4-BE49-F238E27FC236}">
              <a16:creationId xmlns:a16="http://schemas.microsoft.com/office/drawing/2014/main" id="{00000000-0008-0000-0500-000006000000}"/>
            </a:ext>
          </a:extLst>
        </xdr:cNvPr>
        <xdr:cNvSpPr/>
      </xdr:nvSpPr>
      <xdr:spPr>
        <a:xfrm>
          <a:off x="13123396" y="161925"/>
          <a:ext cx="823070"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19</xdr:col>
      <xdr:colOff>302933</xdr:colOff>
      <xdr:row>0</xdr:row>
      <xdr:rowOff>161925</xdr:rowOff>
    </xdr:from>
    <xdr:to>
      <xdr:col>21</xdr:col>
      <xdr:colOff>237938</xdr:colOff>
      <xdr:row>0</xdr:row>
      <xdr:rowOff>515711</xdr:rowOff>
    </xdr:to>
    <xdr:sp macro="[0]!switch_to_project_table" textlink="">
      <xdr:nvSpPr>
        <xdr:cNvPr id="8" name="Rounded Rectangle 7">
          <a:hlinkClick xmlns:r="http://schemas.openxmlformats.org/officeDocument/2006/relationships" r:id="rId5"/>
          <a:extLst>
            <a:ext uri="{FF2B5EF4-FFF2-40B4-BE49-F238E27FC236}">
              <a16:creationId xmlns:a16="http://schemas.microsoft.com/office/drawing/2014/main" id="{00000000-0008-0000-0500-000008000000}"/>
            </a:ext>
          </a:extLst>
        </xdr:cNvPr>
        <xdr:cNvSpPr/>
      </xdr:nvSpPr>
      <xdr:spPr>
        <a:xfrm>
          <a:off x="11885333" y="161925"/>
          <a:ext cx="1154205"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23</xdr:col>
      <xdr:colOff>9525</xdr:colOff>
      <xdr:row>0</xdr:row>
      <xdr:rowOff>161925</xdr:rowOff>
    </xdr:from>
    <xdr:to>
      <xdr:col>24</xdr:col>
      <xdr:colOff>70036</xdr:colOff>
      <xdr:row>0</xdr:row>
      <xdr:rowOff>515711</xdr:rowOff>
    </xdr:to>
    <xdr:sp macro="[0]!switch_to_project_table" textlink="">
      <xdr:nvSpPr>
        <xdr:cNvPr id="9" name="Rounded Rectangle 8">
          <a:hlinkClick xmlns:r="http://schemas.openxmlformats.org/officeDocument/2006/relationships" r:id="rId6"/>
          <a:extLst>
            <a:ext uri="{FF2B5EF4-FFF2-40B4-BE49-F238E27FC236}">
              <a16:creationId xmlns:a16="http://schemas.microsoft.com/office/drawing/2014/main" id="{00000000-0008-0000-0500-000009000000}"/>
            </a:ext>
          </a:extLst>
        </xdr:cNvPr>
        <xdr:cNvSpPr/>
      </xdr:nvSpPr>
      <xdr:spPr>
        <a:xfrm>
          <a:off x="14030325" y="161925"/>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twoCellAnchor editAs="absolute">
    <xdr:from>
      <xdr:col>1</xdr:col>
      <xdr:colOff>0</xdr:colOff>
      <xdr:row>3</xdr:row>
      <xdr:rowOff>25400</xdr:rowOff>
    </xdr:from>
    <xdr:to>
      <xdr:col>9</xdr:col>
      <xdr:colOff>0</xdr:colOff>
      <xdr:row>19</xdr:row>
      <xdr:rowOff>19050</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09600" y="1038225"/>
          <a:ext cx="4876800" cy="283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This template is for reference only. </a:t>
          </a:r>
          <a:br>
            <a:rPr lang="en-GB" sz="1200"/>
          </a:br>
          <a:endParaRPr lang="en-GB" sz="1200"/>
        </a:p>
        <a:p>
          <a:r>
            <a:rPr lang="en-GB" sz="1200"/>
            <a:t>Plaky aims to provide the most accurate and up-to-date information at all times. Plaky makes no warranties or representations of any kind, expressed or implied, about the accuracy, completeness, and reliability of the information and formulas provided in this template. </a:t>
          </a:r>
          <a:br>
            <a:rPr lang="en-GB" sz="1200"/>
          </a:br>
          <a:br>
            <a:rPr lang="en-GB" sz="1200"/>
          </a:br>
          <a:r>
            <a:rPr lang="en-GB" sz="1200"/>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rPr lang="en-GB" sz="1200"/>
          </a:br>
          <a:br>
            <a:rPr lang="en-GB" sz="1200"/>
          </a:br>
          <a:r>
            <a:rPr lang="en-GB" sz="1200"/>
            <a:t>Use this template at your own risk.</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362.041539930557" createdVersion="4" refreshedVersion="4" minRefreshableVersion="3" recordCount="28" xr:uid="{00000000-000A-0000-FFFF-FFFF00000000}">
  <cacheSource type="worksheet">
    <worksheetSource name="ProjectTable"/>
  </cacheSource>
  <cacheFields count="17">
    <cacheField name="Project" numFmtId="0">
      <sharedItems count="5">
        <s v="ALPHA"/>
        <s v="BETA"/>
        <s v="OMEGA"/>
        <s v="GAMMA"/>
        <s v="DELTA"/>
      </sharedItems>
    </cacheField>
    <cacheField name="!" numFmtId="0">
      <sharedItems/>
    </cacheField>
    <cacheField name="Tasks" numFmtId="0">
      <sharedItems count="56">
        <s v="Task1"/>
        <s v="Task2"/>
        <s v="Task3"/>
        <s v="Task4"/>
        <s v="Task5"/>
        <s v="Task6"/>
        <s v="Task7"/>
        <s v="Task8"/>
        <s v="Task9"/>
        <s v="Task10"/>
        <s v="Task11"/>
        <s v="Task12"/>
        <s v="Task13"/>
        <s v="Task14"/>
        <s v="Task15"/>
        <s v="Task16"/>
        <s v="Task17"/>
        <s v="Task18"/>
        <s v="Task19"/>
        <s v="Task20"/>
        <s v="Task21"/>
        <s v="Task22"/>
        <s v="Task23"/>
        <s v="Task24"/>
        <s v="Task25"/>
        <s v="Task26"/>
        <s v="Task27"/>
        <s v="Task28"/>
        <s v="To-do4" u="1"/>
        <s v="To-do23" u="1"/>
        <s v="To-do14" u="1"/>
        <s v="To-do5" u="1"/>
        <s v="To-do24" u="1"/>
        <s v="To-do15" u="1"/>
        <s v="To-do6" u="1"/>
        <s v="To-do25" u="1"/>
        <s v="To-do7" u="1"/>
        <s v="To-do16" u="1"/>
        <s v="To-do8" u="1"/>
        <s v="To-do26" u="1"/>
        <s v="To-do17" u="1"/>
        <s v="To-do9" u="1"/>
        <s v="To-do27" u="1"/>
        <s v="To-do18" u="1"/>
        <s v="To-do28" u="1"/>
        <s v="To-do19" u="1"/>
        <s v="To-do10" u="1"/>
        <s v="To-do20" u="1"/>
        <s v="To-do11" u="1"/>
        <s v="To-do1" u="1"/>
        <s v="To-do21" u="1"/>
        <s v="To-do12" u="1"/>
        <s v="To-do2" u="1"/>
        <s v="To-do22" u="1"/>
        <s v="To-do3" u="1"/>
        <s v="To-do13" u="1"/>
      </sharedItems>
    </cacheField>
    <cacheField name="Priority" numFmtId="0">
      <sharedItems count="4">
        <s v="Low"/>
        <s v="Medium"/>
        <s v="Critical!"/>
        <s v="High"/>
      </sharedItems>
    </cacheField>
    <cacheField name="Description" numFmtId="0">
      <sharedItems containsNonDate="0" containsString="0" containsBlank="1"/>
    </cacheField>
    <cacheField name="Department" numFmtId="0">
      <sharedItems count="5">
        <s v="Development"/>
        <s v="Marketing"/>
        <s v="Security"/>
        <s v="Design"/>
        <s v="Content"/>
      </sharedItems>
    </cacheField>
    <cacheField name="Assignee" numFmtId="0">
      <sharedItems count="9">
        <s v="Jasmine C."/>
        <s v="Tom D."/>
        <s v="Jenna A."/>
        <s v="Samantha F."/>
        <s v="George H."/>
        <s v="David E."/>
        <s v="Davina B."/>
        <s v="Alexander G."/>
        <s v="Peter I."/>
      </sharedItems>
    </cacheField>
    <cacheField name="Manager" numFmtId="0">
      <sharedItems count="5">
        <s v="Kevin J."/>
        <s v="Prudence P."/>
        <s v="Sasha H."/>
        <s v="Jason B."/>
        <s v="Helen C."/>
      </sharedItems>
    </cacheField>
    <cacheField name="Status" numFmtId="0">
      <sharedItems count="7">
        <s v="In Review"/>
        <s v="In Progress"/>
        <s v="On Hold"/>
        <s v="Overdue"/>
        <s v="Complete"/>
        <s v="Not started"/>
        <s v="Blocked"/>
      </sharedItems>
    </cacheField>
    <cacheField name="Progress" numFmtId="9">
      <sharedItems containsString="0" containsBlank="1" containsNumber="1" minValue="0.05" maxValue="1"/>
    </cacheField>
    <cacheField name="Start date" numFmtId="164">
      <sharedItems containsSemiMixedTypes="0" containsNonDate="0" containsDate="1" containsString="0" minDate="2023-02-26T00:00:00" maxDate="2024-10-17T00:00:00" count="42">
        <d v="2024-01-11T00:00:00"/>
        <d v="2024-01-06T00:00:00"/>
        <d v="2024-02-27T00:00:00"/>
        <d v="2024-02-14T00:00:00"/>
        <d v="2024-02-02T00:00:00"/>
        <d v="2024-02-20T00:00:00"/>
        <d v="2024-01-28T00:00:00"/>
        <d v="2024-01-05T00:00:00"/>
        <d v="2024-01-10T00:00:00"/>
        <d v="2024-02-12T00:00:00"/>
        <d v="2024-10-16T00:00:00"/>
        <d v="2024-01-03T00:00:00"/>
        <d v="2024-01-07T00:00:00"/>
        <d v="2024-01-08T00:00:00"/>
        <d v="2024-01-23T00:00:00"/>
        <d v="2024-01-18T00:00:00"/>
        <d v="2024-01-21T00:00:00"/>
        <d v="2024-01-12T00:00:00"/>
        <d v="2024-04-16T00:00:00"/>
        <d v="2024-02-06T00:00:00"/>
        <d v="2024-01-14T00:00:00"/>
        <d v="2023-06-05T00:00:00" u="1"/>
        <d v="2023-05-12T00:00:00" u="1"/>
        <d v="2023-07-20T00:00:00" u="1"/>
        <d v="2023-10-16T00:00:00" u="1"/>
        <d v="2023-02-26T00:00:00" u="1"/>
        <d v="2023-11-21T00:00:00" u="1"/>
        <d v="2023-06-06T00:00:00" u="1"/>
        <d v="2023-09-28T00:00:00" u="1"/>
        <d v="2023-04-08T00:00:00" u="1"/>
        <d v="2023-08-02T00:00:00" u="1"/>
        <d v="2023-09-07T00:00:00" u="1"/>
        <d v="2023-05-18T00:00:00" u="1"/>
        <d v="2023-08-14T00:00:00" u="1"/>
        <d v="2023-04-06T00:00:00" u="1"/>
        <d v="2023-11-03T00:00:00" u="1"/>
        <d v="2023-02-27T00:00:00" u="1"/>
        <d v="2023-05-23T00:00:00" u="1"/>
        <d v="2023-10-10T00:00:00" u="1"/>
        <d v="2023-03-11T00:00:00" u="1"/>
        <d v="2023-03-30T00:00:00" u="1"/>
        <d v="2023-12-11T00:00:00" u="1"/>
      </sharedItems>
    </cacheField>
    <cacheField name="Duration" numFmtId="1">
      <sharedItems containsString="0" containsBlank="1" containsNumber="1" containsInteger="1" minValue="3" maxValue="320" count="21">
        <n v="3"/>
        <n v="50"/>
        <n v="30"/>
        <n v="10"/>
        <n v="65"/>
        <n v="20"/>
        <n v="11"/>
        <n v="300"/>
        <m/>
        <n v="43"/>
        <n v="185"/>
        <n v="320"/>
        <n v="220"/>
        <n v="173"/>
        <n v="25"/>
        <n v="200"/>
        <n v="260"/>
        <n v="176"/>
        <n v="100"/>
        <n v="130"/>
        <n v="70"/>
      </sharedItems>
    </cacheField>
    <cacheField name="Due date" numFmtId="164">
      <sharedItems containsDate="1" containsMixedTypes="1" minDate="2023-03-13T00:00:00" maxDate="2025-04-23T00:00:00" count="85">
        <d v="2024-01-15T00:00:00"/>
        <d v="2024-03-15T00:00:00"/>
        <d v="2024-04-08T00:00:00"/>
        <d v="2024-02-27T00:00:00"/>
        <d v="2024-02-15T00:00:00"/>
        <d v="2024-05-20T00:00:00"/>
        <d v="2024-02-23T00:00:00"/>
        <d v="2024-04-10T00:00:00"/>
        <d v="2024-01-19T00:00:00"/>
        <d v="2024-02-20T00:00:00"/>
        <d v="2024-03-20T00:00:00"/>
        <d v="2025-04-08T00:00:00"/>
        <s v=""/>
        <d v="2024-03-01T00:00:00"/>
        <d v="2024-09-23T00:00:00"/>
        <d v="2025-04-22T00:00:00"/>
        <d v="2024-11-11T00:00:00"/>
        <d v="2024-09-05T00:00:00"/>
        <d v="2024-02-26T00:00:00"/>
        <d v="2024-10-24T00:00:00"/>
        <d v="2024-02-16T00:00:00"/>
        <d v="2025-01-13T00:00:00"/>
        <d v="2024-06-24T00:00:00"/>
        <d v="2024-07-29T00:00:00"/>
        <d v="2024-04-19T00:00:00"/>
        <d v="2023-10-06T00:00:00" u="1"/>
        <d v="2024-07-10T00:00:00" u="1"/>
        <d v="2024-09-20T00:00:00" u="1"/>
        <d v="2024-01-30T00:00:00" u="1"/>
        <d v="2023-10-18T00:00:00" u="1"/>
        <d v="2024-03-14T00:00:00" u="1"/>
        <d v="2024-02-28T00:00:00" u="1"/>
        <d v="2024-02-21T00:00:00" u="1"/>
        <d v="2023-10-23T00:00:00" u="1"/>
        <d v="2025-01-09T00:00:00" u="1"/>
        <d v="2024-03-19T00:00:00" u="1"/>
        <d v="2024-10-23T00:00:00" u="1"/>
        <d v="2024-01-02T00:00:00" u="1"/>
        <d v="2024-09-04T00:00:00" u="1"/>
        <d v="2025-04-17T00:00:00" u="1"/>
        <d v="2024-02-19T00:00:00" u="1"/>
        <d v="2023-04-03T00:00:00" u="1"/>
        <d v="2024-02-12T00:00:00" u="1"/>
        <d v="2024-04-03T00:00:00" u="1"/>
        <d v="2024-07-25T00:00:00" u="1"/>
        <d v="2024-11-07T00:00:00" u="1"/>
        <d v="2024-03-17T00:00:00" u="1"/>
        <d v="2024-05-08T00:00:00" u="1"/>
        <d v="2024-08-04T00:00:00" u="1"/>
        <d v="2023-12-05T00:00:00" u="1"/>
        <d v="2024-03-10T00:00:00" u="1"/>
        <d v="2024-01-12T00:00:00" u="1"/>
        <d v="2024-05-13T00:00:00" u="1"/>
        <d v="2024-07-04T00:00:00" u="1"/>
        <d v="2023-04-01T00:00:00" u="1"/>
        <d v="2024-08-28T00:00:00" u="1"/>
        <d v="2023-11-17T00:00:00" u="1"/>
        <d v="2023-12-22T00:00:00" u="1"/>
        <d v="2024-02-22T00:00:00" u="1"/>
        <d v="2024-03-27T00:00:00" u="1"/>
        <d v="2024-05-18T00:00:00" u="1"/>
        <d v="2023-04-06T00:00:00" u="1"/>
        <d v="2023-03-20T00:00:00" u="1"/>
        <d v="2024-09-19T00:00:00" u="1"/>
        <d v="2023-03-13T00:00:00" u="1"/>
        <d v="2024-04-18T00:00:00" u="1"/>
        <d v="2023-10-10T00:00:00" u="1"/>
        <d v="2024-07-14T00:00:00" u="1"/>
        <d v="2025-04-18T00:00:00" u="1"/>
        <d v="2024-03-06T00:00:00" u="1"/>
        <d v="2024-04-11T00:00:00" u="1"/>
        <d v="2023-11-08T00:00:00" u="1"/>
        <d v="2024-07-26T00:00:00" u="1"/>
        <d v="2024-11-08T00:00:00" u="1"/>
        <d v="2024-05-09T00:00:00" u="1"/>
        <d v="2025-04-04T00:00:00" u="1"/>
        <d v="2024-07-19T00:00:00" u="1"/>
        <d v="2023-11-20T00:00:00" u="1"/>
        <d v="2024-03-04T00:00:00" u="1"/>
        <d v="2024-02-18T00:00:00" u="1"/>
        <d v="2023-08-10T00:00:00" u="1"/>
        <d v="2024-07-05T00:00:00" u="1"/>
        <d v="2024-12-18T00:00:00" u="1"/>
        <d v="2024-04-28T00:00:00" u="1"/>
        <d v="2024-03-16T00:00:00" u="1"/>
      </sharedItems>
    </cacheField>
    <cacheField name="Days left" numFmtId="0">
      <sharedItems containsMixedTypes="1" containsNumber="1" containsInteger="1" minValue="-255" maxValue="293" count="80">
        <n v="-41"/>
        <n v="5"/>
        <n v="21"/>
        <n v="-10"/>
        <n v="-18"/>
        <s v="-"/>
        <n v="-12"/>
        <n v="23"/>
        <n v="-37"/>
        <n v="280"/>
        <n v="140"/>
        <n v="290"/>
        <n v="175"/>
        <n v="128"/>
        <n v="-11"/>
        <n v="163"/>
        <n v="-17"/>
        <n v="76"/>
        <n v="-7" u="1"/>
        <n v="143" u="1"/>
        <n v="13" u="1"/>
        <n v="-33" u="1"/>
        <n v="-35" u="1"/>
        <n v="-147" u="1"/>
        <n v="40" u="1"/>
        <n v="-106" u="1"/>
        <n v="167" u="1"/>
        <n v="-3" u="1"/>
        <n v="-255" u="1"/>
        <n v="-8" u="1"/>
        <n v="-64" u="1"/>
        <n v="-9" u="1"/>
        <n v="99" u="1"/>
        <n v="-250" u="1"/>
        <n v="48" u="1"/>
        <n v="-237" u="1"/>
        <n v="178" u="1"/>
        <n v="207" u="1"/>
        <n v="144" u="1"/>
        <n v="-51" u="1"/>
        <n v="94" u="1"/>
        <n v="131" u="1"/>
        <n v="-240" u="1"/>
        <n v="-31" u="1"/>
        <n v="-4" u="1"/>
        <n v="-32" u="1"/>
        <n v="293" u="1"/>
        <n v="127" u="1"/>
        <n v="81" u="1"/>
        <n v="1" u="1"/>
        <n v="-13" u="1"/>
        <n v="3" u="1"/>
        <n v="-36" u="1"/>
        <n v="-104" u="1"/>
        <n v="283" u="1"/>
        <n v="-83" u="1"/>
        <n v="89" u="1"/>
        <n v="-5" u="1"/>
        <n v="25" u="1"/>
        <n v="-14" u="1"/>
        <n v="9" u="1"/>
        <n v="26" u="1"/>
        <n v="179" u="1"/>
        <n v="27" u="1"/>
        <n v="-15" u="1"/>
        <n v="166" u="1"/>
        <n v="-95" u="1"/>
        <n v="10" u="1"/>
        <n v="28" u="1"/>
        <n v="80" u="1"/>
        <n v="105" u="1"/>
        <n v="-6" u="1"/>
        <n v="132" u="1"/>
        <n v="292" u="1"/>
        <n v="51" u="1"/>
        <n v="88" u="1"/>
        <n v="92" u="1"/>
        <n v="282" u="1"/>
        <n v="12" u="1"/>
        <n v="55" u="1"/>
      </sharedItems>
    </cacheField>
    <cacheField name="Budget" numFmtId="6">
      <sharedItems containsSemiMixedTypes="0" containsString="0" containsNumber="1" containsInteger="1" minValue="1000" maxValue="43000"/>
    </cacheField>
    <cacheField name="Actual cost" numFmtId="6">
      <sharedItems containsSemiMixedTypes="0" containsString="0" containsNumber="1" containsInteger="1" minValue="0" maxValue="40000"/>
    </cacheField>
    <cacheField name="Notes"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8">
  <r>
    <x v="0"/>
    <s v="r"/>
    <x v="0"/>
    <x v="0"/>
    <m/>
    <x v="0"/>
    <x v="0"/>
    <x v="0"/>
    <x v="0"/>
    <n v="1"/>
    <x v="0"/>
    <x v="0"/>
    <x v="0"/>
    <x v="0"/>
    <n v="1000"/>
    <n v="999"/>
    <m/>
  </r>
  <r>
    <x v="0"/>
    <s v=""/>
    <x v="1"/>
    <x v="1"/>
    <m/>
    <x v="1"/>
    <x v="1"/>
    <x v="1"/>
    <x v="1"/>
    <n v="0.95"/>
    <x v="1"/>
    <x v="1"/>
    <x v="1"/>
    <x v="1"/>
    <n v="1000"/>
    <n v="1000"/>
    <m/>
  </r>
  <r>
    <x v="1"/>
    <s v=""/>
    <x v="2"/>
    <x v="2"/>
    <m/>
    <x v="1"/>
    <x v="2"/>
    <x v="1"/>
    <x v="2"/>
    <n v="0.3"/>
    <x v="2"/>
    <x v="2"/>
    <x v="2"/>
    <x v="2"/>
    <n v="1000"/>
    <n v="1001"/>
    <m/>
  </r>
  <r>
    <x v="2"/>
    <s v="r"/>
    <x v="3"/>
    <x v="3"/>
    <m/>
    <x v="2"/>
    <x v="3"/>
    <x v="2"/>
    <x v="3"/>
    <n v="0.05"/>
    <x v="3"/>
    <x v="3"/>
    <x v="3"/>
    <x v="3"/>
    <n v="5000"/>
    <n v="4500"/>
    <m/>
  </r>
  <r>
    <x v="0"/>
    <s v="r"/>
    <x v="4"/>
    <x v="1"/>
    <m/>
    <x v="3"/>
    <x v="4"/>
    <x v="3"/>
    <x v="2"/>
    <n v="0.15"/>
    <x v="4"/>
    <x v="3"/>
    <x v="4"/>
    <x v="4"/>
    <n v="23000"/>
    <n v="12000"/>
    <m/>
  </r>
  <r>
    <x v="1"/>
    <s v="a"/>
    <x v="5"/>
    <x v="3"/>
    <m/>
    <x v="4"/>
    <x v="5"/>
    <x v="4"/>
    <x v="4"/>
    <n v="1"/>
    <x v="5"/>
    <x v="4"/>
    <x v="5"/>
    <x v="5"/>
    <n v="43000"/>
    <n v="40000"/>
    <m/>
  </r>
  <r>
    <x v="1"/>
    <s v="r"/>
    <x v="6"/>
    <x v="1"/>
    <m/>
    <x v="0"/>
    <x v="6"/>
    <x v="0"/>
    <x v="3"/>
    <n v="0.5"/>
    <x v="6"/>
    <x v="5"/>
    <x v="6"/>
    <x v="6"/>
    <n v="6000"/>
    <n v="6600"/>
    <m/>
  </r>
  <r>
    <x v="3"/>
    <s v=""/>
    <x v="7"/>
    <x v="0"/>
    <m/>
    <x v="0"/>
    <x v="6"/>
    <x v="0"/>
    <x v="1"/>
    <n v="0.3"/>
    <x v="0"/>
    <x v="4"/>
    <x v="7"/>
    <x v="7"/>
    <n v="16000"/>
    <n v="16200"/>
    <m/>
  </r>
  <r>
    <x v="2"/>
    <s v="r"/>
    <x v="8"/>
    <x v="0"/>
    <m/>
    <x v="3"/>
    <x v="4"/>
    <x v="3"/>
    <x v="3"/>
    <n v="0.7"/>
    <x v="7"/>
    <x v="6"/>
    <x v="8"/>
    <x v="8"/>
    <n v="2000"/>
    <n v="2000"/>
    <m/>
  </r>
  <r>
    <x v="2"/>
    <s v="a"/>
    <x v="9"/>
    <x v="1"/>
    <m/>
    <x v="0"/>
    <x v="0"/>
    <x v="0"/>
    <x v="4"/>
    <n v="1"/>
    <x v="8"/>
    <x v="2"/>
    <x v="9"/>
    <x v="5"/>
    <n v="22000"/>
    <n v="23500"/>
    <m/>
  </r>
  <r>
    <x v="4"/>
    <s v="a"/>
    <x v="10"/>
    <x v="2"/>
    <m/>
    <x v="4"/>
    <x v="5"/>
    <x v="4"/>
    <x v="4"/>
    <n v="1"/>
    <x v="0"/>
    <x v="1"/>
    <x v="10"/>
    <x v="5"/>
    <n v="1800"/>
    <n v="1500"/>
    <m/>
  </r>
  <r>
    <x v="4"/>
    <s v=""/>
    <x v="11"/>
    <x v="3"/>
    <m/>
    <x v="4"/>
    <x v="5"/>
    <x v="4"/>
    <x v="1"/>
    <n v="0.3"/>
    <x v="9"/>
    <x v="7"/>
    <x v="11"/>
    <x v="9"/>
    <n v="19000"/>
    <n v="21300"/>
    <m/>
  </r>
  <r>
    <x v="3"/>
    <s v=""/>
    <x v="12"/>
    <x v="0"/>
    <m/>
    <x v="2"/>
    <x v="3"/>
    <x v="2"/>
    <x v="2"/>
    <m/>
    <x v="10"/>
    <x v="8"/>
    <x v="12"/>
    <x v="5"/>
    <n v="9000"/>
    <n v="0"/>
    <m/>
  </r>
  <r>
    <x v="1"/>
    <s v="a"/>
    <x v="13"/>
    <x v="1"/>
    <m/>
    <x v="2"/>
    <x v="7"/>
    <x v="2"/>
    <x v="4"/>
    <n v="1"/>
    <x v="11"/>
    <x v="9"/>
    <x v="13"/>
    <x v="5"/>
    <n v="34000"/>
    <n v="33700"/>
    <m/>
  </r>
  <r>
    <x v="1"/>
    <s v=""/>
    <x v="14"/>
    <x v="1"/>
    <m/>
    <x v="1"/>
    <x v="1"/>
    <x v="1"/>
    <x v="0"/>
    <n v="1"/>
    <x v="1"/>
    <x v="10"/>
    <x v="14"/>
    <x v="10"/>
    <n v="11500"/>
    <n v="11100"/>
    <m/>
  </r>
  <r>
    <x v="4"/>
    <s v=""/>
    <x v="15"/>
    <x v="1"/>
    <m/>
    <x v="0"/>
    <x v="1"/>
    <x v="0"/>
    <x v="1"/>
    <n v="0.1"/>
    <x v="6"/>
    <x v="11"/>
    <x v="15"/>
    <x v="11"/>
    <n v="3800"/>
    <n v="800"/>
    <m/>
  </r>
  <r>
    <x v="4"/>
    <s v=""/>
    <x v="16"/>
    <x v="1"/>
    <m/>
    <x v="0"/>
    <x v="6"/>
    <x v="0"/>
    <x v="1"/>
    <n v="0.25"/>
    <x v="12"/>
    <x v="12"/>
    <x v="16"/>
    <x v="12"/>
    <n v="4900"/>
    <n v="2000"/>
    <m/>
  </r>
  <r>
    <x v="4"/>
    <s v=""/>
    <x v="17"/>
    <x v="2"/>
    <m/>
    <x v="4"/>
    <x v="5"/>
    <x v="4"/>
    <x v="2"/>
    <n v="0.8"/>
    <x v="13"/>
    <x v="13"/>
    <x v="17"/>
    <x v="13"/>
    <n v="5000"/>
    <n v="600"/>
    <m/>
  </r>
  <r>
    <x v="2"/>
    <s v="r"/>
    <x v="18"/>
    <x v="1"/>
    <m/>
    <x v="1"/>
    <x v="1"/>
    <x v="1"/>
    <x v="3"/>
    <n v="0.05"/>
    <x v="14"/>
    <x v="14"/>
    <x v="18"/>
    <x v="14"/>
    <n v="23000"/>
    <n v="20000"/>
    <m/>
  </r>
  <r>
    <x v="3"/>
    <s v=""/>
    <x v="19"/>
    <x v="3"/>
    <m/>
    <x v="2"/>
    <x v="7"/>
    <x v="2"/>
    <x v="0"/>
    <n v="1"/>
    <x v="15"/>
    <x v="15"/>
    <x v="19"/>
    <x v="15"/>
    <n v="43000"/>
    <n v="36000"/>
    <m/>
  </r>
  <r>
    <x v="2"/>
    <s v="r"/>
    <x v="20"/>
    <x v="0"/>
    <m/>
    <x v="1"/>
    <x v="2"/>
    <x v="1"/>
    <x v="3"/>
    <n v="0.5"/>
    <x v="16"/>
    <x v="5"/>
    <x v="20"/>
    <x v="16"/>
    <n v="6000"/>
    <n v="9000"/>
    <m/>
  </r>
  <r>
    <x v="2"/>
    <s v="a"/>
    <x v="21"/>
    <x v="0"/>
    <m/>
    <x v="3"/>
    <x v="4"/>
    <x v="3"/>
    <x v="4"/>
    <n v="1"/>
    <x v="17"/>
    <x v="16"/>
    <x v="21"/>
    <x v="5"/>
    <n v="16000"/>
    <n v="16300"/>
    <m/>
  </r>
  <r>
    <x v="0"/>
    <s v=""/>
    <x v="22"/>
    <x v="3"/>
    <m/>
    <x v="2"/>
    <x v="7"/>
    <x v="2"/>
    <x v="5"/>
    <m/>
    <x v="18"/>
    <x v="8"/>
    <x v="12"/>
    <x v="5"/>
    <n v="2000"/>
    <n v="0"/>
    <m/>
  </r>
  <r>
    <x v="0"/>
    <s v=""/>
    <x v="23"/>
    <x v="1"/>
    <m/>
    <x v="3"/>
    <x v="4"/>
    <x v="3"/>
    <x v="1"/>
    <n v="0.7"/>
    <x v="11"/>
    <x v="17"/>
    <x v="17"/>
    <x v="13"/>
    <n v="22000"/>
    <n v="18600"/>
    <m/>
  </r>
  <r>
    <x v="4"/>
    <s v=""/>
    <x v="24"/>
    <x v="0"/>
    <m/>
    <x v="4"/>
    <x v="5"/>
    <x v="4"/>
    <x v="2"/>
    <m/>
    <x v="19"/>
    <x v="18"/>
    <x v="22"/>
    <x v="17"/>
    <n v="13600"/>
    <n v="0"/>
    <m/>
  </r>
  <r>
    <x v="1"/>
    <s v="a"/>
    <x v="25"/>
    <x v="1"/>
    <m/>
    <x v="0"/>
    <x v="8"/>
    <x v="0"/>
    <x v="4"/>
    <n v="1"/>
    <x v="6"/>
    <x v="19"/>
    <x v="23"/>
    <x v="5"/>
    <n v="14500"/>
    <n v="15700"/>
    <m/>
  </r>
  <r>
    <x v="4"/>
    <s v=""/>
    <x v="26"/>
    <x v="2"/>
    <m/>
    <x v="0"/>
    <x v="2"/>
    <x v="0"/>
    <x v="6"/>
    <n v="0.3"/>
    <x v="2"/>
    <x v="8"/>
    <x v="12"/>
    <x v="5"/>
    <n v="20000"/>
    <n v="4000"/>
    <m/>
  </r>
  <r>
    <x v="3"/>
    <s v="a"/>
    <x v="27"/>
    <x v="0"/>
    <m/>
    <x v="1"/>
    <x v="1"/>
    <x v="1"/>
    <x v="4"/>
    <n v="1"/>
    <x v="20"/>
    <x v="20"/>
    <x v="24"/>
    <x v="5"/>
    <n v="10000"/>
    <n v="12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rojectPivotTable" cacheId="2" applyNumberFormats="0" applyBorderFormats="0" applyFontFormats="0" applyPatternFormats="0" applyAlignmentFormats="0" applyWidthHeightFormats="1" dataCaption="Values" updatedVersion="4" minRefreshableVersion="3" showDrill="0" itemPrintTitles="1" createdVersion="4" indent="0" compact="0" compactData="0" multipleFieldFilters="0" chartFormat="1">
  <location ref="B5:O34" firstHeaderRow="0" firstDataRow="1" firstDataCol="11"/>
  <pivotFields count="17">
    <pivotField axis="axisRow" compact="0" outline="0" showAll="0" sortType="ascending" defaultSubtotal="0">
      <items count="5">
        <item x="0"/>
        <item x="1"/>
        <item x="4"/>
        <item x="3"/>
        <item x="2"/>
      </items>
    </pivotField>
    <pivotField compact="0" outline="0" showAll="0" defaultSubtotal="0"/>
    <pivotField axis="axisRow" compact="0" outline="0" showAll="0" defaultSubtotal="0">
      <items count="56">
        <item m="1" x="49"/>
        <item m="1" x="46"/>
        <item m="1" x="48"/>
        <item m="1" x="51"/>
        <item m="1" x="55"/>
        <item m="1" x="30"/>
        <item m="1" x="33"/>
        <item m="1" x="37"/>
        <item m="1" x="40"/>
        <item m="1" x="43"/>
        <item m="1" x="45"/>
        <item m="1" x="52"/>
        <item m="1" x="47"/>
        <item m="1" x="50"/>
        <item m="1" x="53"/>
        <item m="1" x="29"/>
        <item m="1" x="32"/>
        <item m="1" x="35"/>
        <item m="1" x="39"/>
        <item m="1" x="42"/>
        <item m="1" x="44"/>
        <item m="1" x="54"/>
        <item m="1" x="28"/>
        <item m="1" x="31"/>
        <item m="1" x="34"/>
        <item m="1" x="36"/>
        <item m="1" x="38"/>
        <item m="1" x="41"/>
        <item x="0"/>
        <item x="1"/>
        <item x="2"/>
        <item x="3"/>
        <item x="4"/>
        <item x="5"/>
        <item x="6"/>
        <item x="7"/>
        <item x="8"/>
        <item x="9"/>
        <item x="10"/>
        <item x="11"/>
        <item x="12"/>
        <item x="13"/>
        <item x="14"/>
        <item x="15"/>
        <item x="16"/>
        <item x="17"/>
        <item x="18"/>
        <item x="19"/>
        <item x="20"/>
        <item x="21"/>
        <item x="22"/>
        <item x="23"/>
        <item x="24"/>
        <item x="25"/>
        <item x="26"/>
        <item x="27"/>
      </items>
    </pivotField>
    <pivotField axis="axisRow" compact="0" outline="0" showAll="0" defaultSubtotal="0">
      <items count="4">
        <item x="2"/>
        <item x="3"/>
        <item x="0"/>
        <item x="1"/>
      </items>
    </pivotField>
    <pivotField compact="0" outline="0" showAll="0" defaultSubtotal="0"/>
    <pivotField axis="axisRow" compact="0" outline="0" showAll="0" defaultSubtotal="0">
      <items count="5">
        <item x="4"/>
        <item x="3"/>
        <item x="0"/>
        <item x="1"/>
        <item x="2"/>
      </items>
    </pivotField>
    <pivotField axis="axisRow" compact="0" outline="0" showAll="0" defaultSubtotal="0">
      <items count="9">
        <item x="7"/>
        <item x="5"/>
        <item x="6"/>
        <item x="4"/>
        <item x="0"/>
        <item x="2"/>
        <item x="8"/>
        <item x="3"/>
        <item x="1"/>
      </items>
    </pivotField>
    <pivotField axis="axisRow" compact="0" outline="0" showAll="0" defaultSubtotal="0">
      <items count="5">
        <item x="4"/>
        <item x="3"/>
        <item x="0"/>
        <item x="1"/>
        <item x="2"/>
      </items>
    </pivotField>
    <pivotField axis="axisRow" compact="0" outline="0" showAll="0" defaultSubtotal="0">
      <items count="7">
        <item x="6"/>
        <item x="4"/>
        <item x="1"/>
        <item x="0"/>
        <item x="2"/>
        <item x="3"/>
        <item x="5"/>
      </items>
    </pivotField>
    <pivotField dataField="1" compact="0" numFmtId="9" outline="0" showAll="0" defaultSubtotal="0"/>
    <pivotField axis="axisRow" compact="0" numFmtId="164" outline="0" showAll="0" defaultSubtotal="0">
      <items count="42">
        <item m="1" x="25"/>
        <item m="1" x="39"/>
        <item m="1" x="40"/>
        <item m="1" x="34"/>
        <item m="1" x="29"/>
        <item m="1" x="22"/>
        <item m="1" x="32"/>
        <item m="1" x="37"/>
        <item m="1" x="21"/>
        <item m="1" x="27"/>
        <item m="1" x="23"/>
        <item m="1" x="30"/>
        <item m="1" x="33"/>
        <item m="1" x="31"/>
        <item m="1" x="28"/>
        <item m="1" x="38"/>
        <item m="1" x="24"/>
        <item m="1" x="35"/>
        <item m="1" x="26"/>
        <item m="1" x="41"/>
        <item m="1" x="36"/>
        <item x="10"/>
        <item x="0"/>
        <item x="1"/>
        <item x="2"/>
        <item x="3"/>
        <item x="4"/>
        <item x="5"/>
        <item x="6"/>
        <item x="7"/>
        <item x="8"/>
        <item x="9"/>
        <item x="11"/>
        <item x="12"/>
        <item x="13"/>
        <item x="14"/>
        <item x="15"/>
        <item x="16"/>
        <item x="17"/>
        <item x="18"/>
        <item x="19"/>
        <item x="20"/>
      </items>
    </pivotField>
    <pivotField axis="axisRow" compact="0" outline="0" showAll="0" defaultSubtotal="0">
      <items count="21">
        <item x="0"/>
        <item x="3"/>
        <item x="6"/>
        <item x="5"/>
        <item x="14"/>
        <item x="2"/>
        <item x="9"/>
        <item x="1"/>
        <item x="4"/>
        <item x="20"/>
        <item x="18"/>
        <item x="19"/>
        <item x="13"/>
        <item x="17"/>
        <item x="10"/>
        <item x="15"/>
        <item x="12"/>
        <item x="16"/>
        <item x="7"/>
        <item x="11"/>
        <item x="8"/>
      </items>
    </pivotField>
    <pivotField axis="axisRow" compact="0" numFmtId="164" outline="0" showAll="0" defaultSubtotal="0">
      <items count="85">
        <item x="8"/>
        <item m="1" x="28"/>
        <item m="1" x="42"/>
        <item x="4"/>
        <item m="1" x="79"/>
        <item x="9"/>
        <item m="1" x="58"/>
        <item x="18"/>
        <item m="1" x="31"/>
        <item m="1" x="78"/>
        <item m="1" x="69"/>
        <item m="1" x="50"/>
        <item m="1" x="84"/>
        <item m="1" x="46"/>
        <item m="1" x="35"/>
        <item x="10"/>
        <item m="1" x="43"/>
        <item m="1" x="70"/>
        <item m="1" x="83"/>
        <item m="1" x="47"/>
        <item m="1" x="52"/>
        <item m="1" x="60"/>
        <item m="1" x="67"/>
        <item x="23"/>
        <item m="1" x="48"/>
        <item m="1" x="55"/>
        <item x="12"/>
        <item m="1" x="76"/>
        <item m="1" x="25"/>
        <item m="1" x="66"/>
        <item m="1" x="29"/>
        <item m="1" x="71"/>
        <item m="1" x="63"/>
        <item m="1" x="57"/>
        <item m="1" x="77"/>
        <item x="20"/>
        <item m="1" x="53"/>
        <item m="1" x="37"/>
        <item m="1" x="40"/>
        <item m="1" x="82"/>
        <item m="1" x="26"/>
        <item m="1" x="49"/>
        <item m="1" x="80"/>
        <item m="1" x="32"/>
        <item m="1" x="74"/>
        <item m="1" x="81"/>
        <item m="1" x="33"/>
        <item m="1" x="59"/>
        <item m="1" x="56"/>
        <item m="1" x="61"/>
        <item m="1" x="64"/>
        <item m="1" x="62"/>
        <item m="1" x="54"/>
        <item m="1" x="41"/>
        <item m="1" x="51"/>
        <item m="1" x="30"/>
        <item x="2"/>
        <item x="3"/>
        <item x="5"/>
        <item x="7"/>
        <item m="1" x="75"/>
        <item x="13"/>
        <item m="1" x="39"/>
        <item m="1" x="45"/>
        <item m="1" x="38"/>
        <item m="1" x="36"/>
        <item m="1" x="34"/>
        <item x="22"/>
        <item m="1" x="44"/>
        <item m="1" x="65"/>
        <item x="0"/>
        <item x="1"/>
        <item x="6"/>
        <item m="1" x="27"/>
        <item m="1" x="68"/>
        <item m="1" x="73"/>
        <item m="1" x="72"/>
        <item x="24"/>
        <item x="11"/>
        <item x="14"/>
        <item x="15"/>
        <item x="16"/>
        <item x="17"/>
        <item x="19"/>
        <item x="21"/>
      </items>
    </pivotField>
    <pivotField axis="axisRow" compact="0" outline="0" showAll="0" defaultSubtotal="0">
      <items count="80">
        <item m="1" x="43"/>
        <item x="6"/>
        <item x="3"/>
        <item m="1" x="31"/>
        <item m="1" x="18"/>
        <item m="1" x="57"/>
        <item m="1" x="27"/>
        <item m="1" x="49"/>
        <item m="1" x="51"/>
        <item x="1"/>
        <item m="1" x="78"/>
        <item m="1" x="20"/>
        <item x="7"/>
        <item m="1" x="24"/>
        <item m="1" x="34"/>
        <item m="1" x="74"/>
        <item m="1" x="79"/>
        <item m="1" x="40"/>
        <item m="1" x="70"/>
        <item m="1" x="47"/>
        <item x="5"/>
        <item m="1" x="32"/>
        <item m="1" x="25"/>
        <item m="1" x="53"/>
        <item m="1" x="55"/>
        <item m="1" x="19"/>
        <item m="1" x="39"/>
        <item m="1" x="75"/>
        <item m="1" x="37"/>
        <item m="1" x="76"/>
        <item m="1" x="30"/>
        <item m="1" x="23"/>
        <item m="1" x="29"/>
        <item m="1" x="64"/>
        <item m="1" x="56"/>
        <item m="1" x="66"/>
        <item m="1" x="35"/>
        <item m="1" x="28"/>
        <item m="1" x="33"/>
        <item m="1" x="42"/>
        <item m="1" x="52"/>
        <item m="1" x="60"/>
        <item m="1" x="61"/>
        <item m="1" x="44"/>
        <item m="1" x="68"/>
        <item m="1" x="54"/>
        <item m="1" x="73"/>
        <item m="1" x="36"/>
        <item m="1" x="72"/>
        <item m="1" x="26"/>
        <item m="1" x="48"/>
        <item m="1" x="22"/>
        <item m="1" x="67"/>
        <item m="1" x="50"/>
        <item m="1" x="45"/>
        <item m="1" x="38"/>
        <item m="1" x="46"/>
        <item m="1" x="62"/>
        <item m="1" x="71"/>
        <item x="8"/>
        <item m="1" x="58"/>
        <item m="1" x="59"/>
        <item m="1" x="63"/>
        <item m="1" x="21"/>
        <item m="1" x="77"/>
        <item m="1" x="41"/>
        <item m="1" x="65"/>
        <item m="1" x="69"/>
        <item x="0"/>
        <item x="2"/>
        <item x="4"/>
        <item x="9"/>
        <item x="10"/>
        <item x="11"/>
        <item x="12"/>
        <item x="13"/>
        <item x="14"/>
        <item x="15"/>
        <item x="16"/>
        <item x="17"/>
      </items>
    </pivotField>
    <pivotField dataField="1" compact="0" numFmtId="6" outline="0" showAll="0" defaultSubtotal="0"/>
    <pivotField dataField="1" compact="0" numFmtId="6" outline="0" showAll="0" defaultSubtotal="0"/>
    <pivotField compact="0" outline="0" showAll="0" defaultSubtotal="0"/>
  </pivotFields>
  <rowFields count="11">
    <field x="0"/>
    <field x="2"/>
    <field x="3"/>
    <field x="5"/>
    <field x="6"/>
    <field x="7"/>
    <field x="8"/>
    <field x="10"/>
    <field x="11"/>
    <field x="12"/>
    <field x="13"/>
  </rowFields>
  <rowItems count="29">
    <i>
      <x/>
      <x v="28"/>
      <x v="2"/>
      <x v="2"/>
      <x v="4"/>
      <x v="2"/>
      <x v="3"/>
      <x v="22"/>
      <x/>
      <x v="70"/>
      <x v="68"/>
    </i>
    <i r="1">
      <x v="29"/>
      <x v="3"/>
      <x v="3"/>
      <x v="8"/>
      <x v="3"/>
      <x v="2"/>
      <x v="23"/>
      <x v="7"/>
      <x v="71"/>
      <x v="9"/>
    </i>
    <i r="1">
      <x v="32"/>
      <x v="3"/>
      <x v="1"/>
      <x v="3"/>
      <x v="1"/>
      <x v="4"/>
      <x v="26"/>
      <x v="1"/>
      <x v="3"/>
      <x v="70"/>
    </i>
    <i r="1">
      <x v="50"/>
      <x v="1"/>
      <x v="4"/>
      <x/>
      <x v="4"/>
      <x v="6"/>
      <x v="39"/>
      <x v="20"/>
      <x v="26"/>
      <x v="20"/>
    </i>
    <i r="1">
      <x v="51"/>
      <x v="3"/>
      <x v="1"/>
      <x v="3"/>
      <x v="1"/>
      <x v="2"/>
      <x v="32"/>
      <x v="13"/>
      <x v="82"/>
      <x v="75"/>
    </i>
    <i>
      <x v="1"/>
      <x v="30"/>
      <x/>
      <x v="3"/>
      <x v="5"/>
      <x v="3"/>
      <x v="4"/>
      <x v="24"/>
      <x v="5"/>
      <x v="56"/>
      <x v="69"/>
    </i>
    <i r="1">
      <x v="33"/>
      <x v="1"/>
      <x/>
      <x v="1"/>
      <x/>
      <x v="1"/>
      <x v="27"/>
      <x v="8"/>
      <x v="58"/>
      <x v="20"/>
    </i>
    <i r="1">
      <x v="34"/>
      <x v="3"/>
      <x v="2"/>
      <x v="2"/>
      <x v="2"/>
      <x v="5"/>
      <x v="28"/>
      <x v="3"/>
      <x v="72"/>
      <x v="1"/>
    </i>
    <i r="1">
      <x v="41"/>
      <x v="3"/>
      <x v="4"/>
      <x/>
      <x v="4"/>
      <x v="1"/>
      <x v="32"/>
      <x v="6"/>
      <x v="61"/>
      <x v="20"/>
    </i>
    <i r="1">
      <x v="42"/>
      <x v="3"/>
      <x v="3"/>
      <x v="8"/>
      <x v="3"/>
      <x v="3"/>
      <x v="23"/>
      <x v="14"/>
      <x v="79"/>
      <x v="72"/>
    </i>
    <i r="1">
      <x v="53"/>
      <x v="3"/>
      <x v="2"/>
      <x v="6"/>
      <x v="2"/>
      <x v="1"/>
      <x v="28"/>
      <x v="11"/>
      <x v="23"/>
      <x v="20"/>
    </i>
    <i>
      <x v="2"/>
      <x v="38"/>
      <x/>
      <x/>
      <x v="1"/>
      <x/>
      <x v="1"/>
      <x v="22"/>
      <x v="7"/>
      <x v="15"/>
      <x v="20"/>
    </i>
    <i r="1">
      <x v="39"/>
      <x v="1"/>
      <x/>
      <x v="1"/>
      <x/>
      <x v="2"/>
      <x v="31"/>
      <x v="18"/>
      <x v="78"/>
      <x v="71"/>
    </i>
    <i r="1">
      <x v="43"/>
      <x v="3"/>
      <x v="2"/>
      <x v="8"/>
      <x v="2"/>
      <x v="2"/>
      <x v="28"/>
      <x v="19"/>
      <x v="80"/>
      <x v="73"/>
    </i>
    <i r="1">
      <x v="44"/>
      <x v="3"/>
      <x v="2"/>
      <x v="2"/>
      <x v="2"/>
      <x v="2"/>
      <x v="33"/>
      <x v="16"/>
      <x v="81"/>
      <x v="74"/>
    </i>
    <i r="1">
      <x v="45"/>
      <x/>
      <x/>
      <x v="1"/>
      <x/>
      <x v="4"/>
      <x v="34"/>
      <x v="12"/>
      <x v="82"/>
      <x v="75"/>
    </i>
    <i r="1">
      <x v="52"/>
      <x v="2"/>
      <x/>
      <x v="1"/>
      <x/>
      <x v="4"/>
      <x v="40"/>
      <x v="10"/>
      <x v="67"/>
      <x v="79"/>
    </i>
    <i r="1">
      <x v="54"/>
      <x/>
      <x v="2"/>
      <x v="5"/>
      <x v="2"/>
      <x/>
      <x v="24"/>
      <x v="20"/>
      <x v="26"/>
      <x v="20"/>
    </i>
    <i>
      <x v="3"/>
      <x v="35"/>
      <x v="2"/>
      <x v="2"/>
      <x v="2"/>
      <x v="2"/>
      <x v="2"/>
      <x v="22"/>
      <x v="8"/>
      <x v="59"/>
      <x v="12"/>
    </i>
    <i r="1">
      <x v="40"/>
      <x v="2"/>
      <x v="4"/>
      <x v="7"/>
      <x v="4"/>
      <x v="4"/>
      <x v="21"/>
      <x v="20"/>
      <x v="26"/>
      <x v="20"/>
    </i>
    <i r="1">
      <x v="47"/>
      <x v="1"/>
      <x v="4"/>
      <x/>
      <x v="4"/>
      <x v="3"/>
      <x v="36"/>
      <x v="15"/>
      <x v="83"/>
      <x v="77"/>
    </i>
    <i r="1">
      <x v="55"/>
      <x v="2"/>
      <x v="3"/>
      <x v="8"/>
      <x v="3"/>
      <x v="1"/>
      <x v="41"/>
      <x v="9"/>
      <x v="77"/>
      <x v="20"/>
    </i>
    <i>
      <x v="4"/>
      <x v="31"/>
      <x v="1"/>
      <x v="4"/>
      <x v="7"/>
      <x v="4"/>
      <x v="5"/>
      <x v="25"/>
      <x v="1"/>
      <x v="57"/>
      <x v="2"/>
    </i>
    <i r="1">
      <x v="36"/>
      <x v="2"/>
      <x v="1"/>
      <x v="3"/>
      <x v="1"/>
      <x v="5"/>
      <x v="29"/>
      <x v="2"/>
      <x/>
      <x v="59"/>
    </i>
    <i r="1">
      <x v="37"/>
      <x v="3"/>
      <x v="2"/>
      <x v="4"/>
      <x v="2"/>
      <x v="1"/>
      <x v="30"/>
      <x v="5"/>
      <x v="5"/>
      <x v="20"/>
    </i>
    <i r="1">
      <x v="46"/>
      <x v="3"/>
      <x v="3"/>
      <x v="8"/>
      <x v="3"/>
      <x v="5"/>
      <x v="35"/>
      <x v="4"/>
      <x v="7"/>
      <x v="76"/>
    </i>
    <i r="1">
      <x v="48"/>
      <x v="2"/>
      <x v="3"/>
      <x v="5"/>
      <x v="3"/>
      <x v="5"/>
      <x v="37"/>
      <x v="3"/>
      <x v="35"/>
      <x v="78"/>
    </i>
    <i r="1">
      <x v="49"/>
      <x v="2"/>
      <x v="1"/>
      <x v="3"/>
      <x v="1"/>
      <x v="1"/>
      <x v="38"/>
      <x v="17"/>
      <x v="84"/>
      <x v="20"/>
    </i>
    <i t="grand">
      <x/>
    </i>
  </rowItems>
  <colFields count="1">
    <field x="-2"/>
  </colFields>
  <colItems count="3">
    <i>
      <x/>
    </i>
    <i i="1">
      <x v="1"/>
    </i>
    <i i="2">
      <x v="2"/>
    </i>
  </colItems>
  <dataFields count="3">
    <dataField name="Progress " fld="9" subtotal="average" baseField="12" baseItem="6" numFmtId="9"/>
    <dataField name="Budget " fld="14" baseField="12" baseItem="6" numFmtId="3"/>
    <dataField name="Actual cost " fld="15" baseField="12" baseItem="6" numFmtId="3"/>
  </dataFields>
  <formats count="305">
    <format dxfId="407">
      <pivotArea dataOnly="0" labelOnly="1" outline="0" fieldPosition="0">
        <references count="1">
          <reference field="4294967294" count="2">
            <x v="1"/>
            <x v="2"/>
          </reference>
        </references>
      </pivotArea>
    </format>
    <format dxfId="406">
      <pivotArea outline="0" fieldPosition="0">
        <references count="1">
          <reference field="4294967294" count="1">
            <x v="0"/>
          </reference>
        </references>
      </pivotArea>
    </format>
    <format dxfId="405">
      <pivotArea outline="0" fieldPosition="0">
        <references count="1">
          <reference field="4294967294" count="1">
            <x v="1"/>
          </reference>
        </references>
      </pivotArea>
    </format>
    <format dxfId="404">
      <pivotArea outline="0" fieldPosition="0">
        <references count="1">
          <reference field="4294967294" count="1">
            <x v="2"/>
          </reference>
        </references>
      </pivotArea>
    </format>
    <format dxfId="403">
      <pivotArea dataOnly="0" labelOnly="1" outline="0" fieldPosition="0">
        <references count="1">
          <reference field="4294967294" count="1">
            <x v="0"/>
          </reference>
        </references>
      </pivotArea>
    </format>
    <format dxfId="402">
      <pivotArea field="10" type="button" dataOnly="0" labelOnly="1" outline="0" axis="axisRow" fieldPosition="7"/>
    </format>
    <format dxfId="401">
      <pivotArea field="12" type="button" dataOnly="0" labelOnly="1" outline="0" axis="axisRow" fieldPosition="9"/>
    </format>
    <format dxfId="400">
      <pivotArea field="13" type="button" dataOnly="0" labelOnly="1" outline="0" axis="axisRow" fieldPosition="10"/>
    </format>
    <format dxfId="399">
      <pivotArea dataOnly="0" labelOnly="1" grandRow="1" outline="0" fieldPosition="0"/>
    </format>
    <format dxfId="398">
      <pivotArea type="all" dataOnly="0" outline="0" fieldPosition="0"/>
    </format>
    <format dxfId="397">
      <pivotArea type="all" dataOnly="0" outline="0" fieldPosition="0"/>
    </format>
    <format dxfId="396">
      <pivotArea field="3" type="button" dataOnly="0" labelOnly="1" outline="0" axis="axisRow" fieldPosition="2"/>
    </format>
    <format dxfId="395">
      <pivotArea field="5" type="button" dataOnly="0" labelOnly="1" outline="0" axis="axisRow" fieldPosition="3"/>
    </format>
    <format dxfId="394">
      <pivotArea field="6" type="button" dataOnly="0" labelOnly="1" outline="0" axis="axisRow" fieldPosition="4"/>
    </format>
    <format dxfId="393">
      <pivotArea field="7" type="button" dataOnly="0" labelOnly="1" outline="0" axis="axisRow" fieldPosition="5"/>
    </format>
    <format dxfId="392">
      <pivotArea field="8" type="button" dataOnly="0" labelOnly="1" outline="0" axis="axisRow" fieldPosition="6"/>
    </format>
    <format dxfId="391">
      <pivotArea field="10" type="button" dataOnly="0" labelOnly="1" outline="0" axis="axisRow" fieldPosition="7"/>
    </format>
    <format dxfId="390">
      <pivotArea field="12" type="button" dataOnly="0" labelOnly="1" outline="0" axis="axisRow" fieldPosition="9"/>
    </format>
    <format dxfId="389">
      <pivotArea field="13" type="button" dataOnly="0" labelOnly="1" outline="0" axis="axisRow" fieldPosition="10"/>
    </format>
    <format dxfId="388">
      <pivotArea dataOnly="0" labelOnly="1" outline="0" fieldPosition="0">
        <references count="1">
          <reference field="4294967294" count="3">
            <x v="0"/>
            <x v="1"/>
            <x v="2"/>
          </reference>
        </references>
      </pivotArea>
    </format>
    <format dxfId="387">
      <pivotArea field="3" type="button" dataOnly="0" labelOnly="1" outline="0" axis="axisRow" fieldPosition="2"/>
    </format>
    <format dxfId="386">
      <pivotArea field="5" type="button" dataOnly="0" labelOnly="1" outline="0" axis="axisRow" fieldPosition="3"/>
    </format>
    <format dxfId="385">
      <pivotArea field="6" type="button" dataOnly="0" labelOnly="1" outline="0" axis="axisRow" fieldPosition="4"/>
    </format>
    <format dxfId="384">
      <pivotArea field="7" type="button" dataOnly="0" labelOnly="1" outline="0" axis="axisRow" fieldPosition="5"/>
    </format>
    <format dxfId="383">
      <pivotArea field="8" type="button" dataOnly="0" labelOnly="1" outline="0" axis="axisRow" fieldPosition="6"/>
    </format>
    <format dxfId="382">
      <pivotArea field="10" type="button" dataOnly="0" labelOnly="1" outline="0" axis="axisRow" fieldPosition="7"/>
    </format>
    <format dxfId="381">
      <pivotArea field="12" type="button" dataOnly="0" labelOnly="1" outline="0" axis="axisRow" fieldPosition="9"/>
    </format>
    <format dxfId="380">
      <pivotArea field="13" type="button" dataOnly="0" labelOnly="1" outline="0" axis="axisRow" fieldPosition="10"/>
    </format>
    <format dxfId="379">
      <pivotArea dataOnly="0" labelOnly="1" outline="0" fieldPosition="0">
        <references count="1">
          <reference field="4294967294" count="3">
            <x v="0"/>
            <x v="1"/>
            <x v="2"/>
          </reference>
        </references>
      </pivotArea>
    </format>
    <format dxfId="378">
      <pivotArea outline="0" collapsedLevelsAreSubtotals="1" fieldPosition="0"/>
    </format>
    <format dxfId="377">
      <pivotArea dataOnly="0" labelOnly="1" grandRow="1" outline="0" fieldPosition="0"/>
    </format>
    <format dxfId="376">
      <pivotArea dataOnly="0" labelOnly="1" outline="0" fieldPosition="0">
        <references count="1">
          <reference field="0" count="1">
            <x v="0"/>
          </reference>
        </references>
      </pivotArea>
    </format>
    <format dxfId="375">
      <pivotArea dataOnly="0" labelOnly="1" outline="0" fieldPosition="0">
        <references count="11">
          <reference field="0" count="1" selected="0">
            <x v="0"/>
          </reference>
          <reference field="2" count="1" selected="0">
            <x v="28"/>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selected="0">
            <x v="0"/>
          </reference>
          <reference field="12" count="1" selected="0">
            <x v="70"/>
          </reference>
          <reference field="13" count="1">
            <x v="68"/>
          </reference>
        </references>
      </pivotArea>
    </format>
    <format dxfId="374">
      <pivotArea dataOnly="0" labelOnly="1" outline="0" fieldPosition="0">
        <references count="11">
          <reference field="0" count="1" selected="0">
            <x v="0"/>
          </reference>
          <reference field="2" count="1" selected="0">
            <x v="29"/>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selected="0">
            <x v="7"/>
          </reference>
          <reference field="12" count="1" selected="0">
            <x v="71"/>
          </reference>
          <reference field="13" count="1">
            <x v="9"/>
          </reference>
        </references>
      </pivotArea>
    </format>
    <format dxfId="373">
      <pivotArea dataOnly="0" labelOnly="1" outline="0" fieldPosition="0">
        <references count="11">
          <reference field="0" count="1" selected="0">
            <x v="0"/>
          </reference>
          <reference field="2" count="1" selected="0">
            <x v="32"/>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1"/>
          </reference>
          <reference field="12" count="1" selected="0">
            <x v="3"/>
          </reference>
          <reference field="13" count="1">
            <x v="70"/>
          </reference>
        </references>
      </pivotArea>
    </format>
    <format dxfId="372">
      <pivotArea dataOnly="0" labelOnly="1" outline="0" fieldPosition="0">
        <references count="11">
          <reference field="0" count="1" selected="0">
            <x v="0"/>
          </reference>
          <reference field="2" count="1" selected="0">
            <x v="50"/>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selected="0">
            <x v="39"/>
          </reference>
          <reference field="11" count="1" selected="0">
            <x v="20"/>
          </reference>
          <reference field="12" count="1" selected="0">
            <x v="26"/>
          </reference>
          <reference field="13" count="1">
            <x v="20"/>
          </reference>
        </references>
      </pivotArea>
    </format>
    <format dxfId="371">
      <pivotArea dataOnly="0" labelOnly="1" outline="0" fieldPosition="0">
        <references count="11">
          <reference field="0" count="1" selected="0">
            <x v="0"/>
          </reference>
          <reference field="2" count="1" selected="0">
            <x v="51"/>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13"/>
          </reference>
          <reference field="12" count="1" selected="0">
            <x v="82"/>
          </reference>
          <reference field="13" count="1">
            <x v="75"/>
          </reference>
        </references>
      </pivotArea>
    </format>
    <format dxfId="370">
      <pivotArea dataOnly="0" labelOnly="1" outline="0" fieldPosition="0">
        <references count="11">
          <reference field="0" count="1" selected="0">
            <x v="1"/>
          </reference>
          <reference field="2" count="1" selected="0">
            <x v="30"/>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5"/>
          </reference>
          <reference field="12" count="1" selected="0">
            <x v="56"/>
          </reference>
          <reference field="13" count="1">
            <x v="69"/>
          </reference>
        </references>
      </pivotArea>
    </format>
    <format dxfId="369">
      <pivotArea dataOnly="0" labelOnly="1" outline="0" fieldPosition="0">
        <references count="11">
          <reference field="0" count="1" selected="0">
            <x v="1"/>
          </reference>
          <reference field="2" count="1" selected="0">
            <x v="33"/>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8"/>
          </reference>
          <reference field="12" count="1" selected="0">
            <x v="58"/>
          </reference>
          <reference field="13" count="1">
            <x v="20"/>
          </reference>
        </references>
      </pivotArea>
    </format>
    <format dxfId="368">
      <pivotArea dataOnly="0" labelOnly="1" outline="0" fieldPosition="0">
        <references count="11">
          <reference field="0" count="1" selected="0">
            <x v="1"/>
          </reference>
          <reference field="2" count="1" selected="0">
            <x v="34"/>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selected="0">
            <x v="3"/>
          </reference>
          <reference field="12" count="1" selected="0">
            <x v="72"/>
          </reference>
          <reference field="13" count="1">
            <x v="1"/>
          </reference>
        </references>
      </pivotArea>
    </format>
    <format dxfId="367">
      <pivotArea dataOnly="0" labelOnly="1" outline="0" fieldPosition="0">
        <references count="11">
          <reference field="0" count="1" selected="0">
            <x v="1"/>
          </reference>
          <reference field="2" count="1" selected="0">
            <x v="41"/>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6"/>
          </reference>
          <reference field="12" count="1" selected="0">
            <x v="61"/>
          </reference>
          <reference field="13" count="1">
            <x v="20"/>
          </reference>
        </references>
      </pivotArea>
    </format>
    <format dxfId="366">
      <pivotArea dataOnly="0" labelOnly="1" outline="0" fieldPosition="0">
        <references count="11">
          <reference field="0" count="1" selected="0">
            <x v="1"/>
          </reference>
          <reference field="2" count="1" selected="0">
            <x v="42"/>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14"/>
          </reference>
          <reference field="12" count="1" selected="0">
            <x v="79"/>
          </reference>
          <reference field="13" count="1">
            <x v="72"/>
          </reference>
        </references>
      </pivotArea>
    </format>
    <format dxfId="365">
      <pivotArea dataOnly="0" labelOnly="1" outline="0" fieldPosition="0">
        <references count="11">
          <reference field="0" count="1" selected="0">
            <x v="1"/>
          </reference>
          <reference field="2" count="1" selected="0">
            <x v="5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11"/>
          </reference>
          <reference field="12" count="1" selected="0">
            <x v="23"/>
          </reference>
          <reference field="13" count="1">
            <x v="20"/>
          </reference>
        </references>
      </pivotArea>
    </format>
    <format dxfId="364">
      <pivotArea dataOnly="0" labelOnly="1" outline="0" fieldPosition="0">
        <references count="11">
          <reference field="0" count="1" selected="0">
            <x v="2"/>
          </reference>
          <reference field="2" count="1" selected="0">
            <x v="38"/>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7"/>
          </reference>
          <reference field="12" count="1" selected="0">
            <x v="15"/>
          </reference>
          <reference field="13" count="1">
            <x v="20"/>
          </reference>
        </references>
      </pivotArea>
    </format>
    <format dxfId="363">
      <pivotArea dataOnly="0" labelOnly="1" outline="0" fieldPosition="0">
        <references count="11">
          <reference field="0" count="1" selected="0">
            <x v="2"/>
          </reference>
          <reference field="2" count="1" selected="0">
            <x v="39"/>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18"/>
          </reference>
          <reference field="12" count="1" selected="0">
            <x v="78"/>
          </reference>
          <reference field="13" count="1">
            <x v="71"/>
          </reference>
        </references>
      </pivotArea>
    </format>
    <format dxfId="362">
      <pivotArea dataOnly="0" labelOnly="1" outline="0" fieldPosition="0">
        <references count="11">
          <reference field="0" count="1" selected="0">
            <x v="2"/>
          </reference>
          <reference field="2" count="1" selected="0">
            <x v="43"/>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19"/>
          </reference>
          <reference field="12" count="1" selected="0">
            <x v="80"/>
          </reference>
          <reference field="13" count="1">
            <x v="73"/>
          </reference>
        </references>
      </pivotArea>
    </format>
    <format dxfId="361">
      <pivotArea dataOnly="0" labelOnly="1" outline="0" fieldPosition="0">
        <references count="11">
          <reference field="0" count="1" selected="0">
            <x v="2"/>
          </reference>
          <reference field="2" count="1" selected="0">
            <x v="4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16"/>
          </reference>
          <reference field="12" count="1" selected="0">
            <x v="81"/>
          </reference>
          <reference field="13" count="1">
            <x v="74"/>
          </reference>
        </references>
      </pivotArea>
    </format>
    <format dxfId="360">
      <pivotArea dataOnly="0" labelOnly="1" outline="0" fieldPosition="0">
        <references count="11">
          <reference field="0" count="1" selected="0">
            <x v="2"/>
          </reference>
          <reference field="2" count="1" selected="0">
            <x v="45"/>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12"/>
          </reference>
          <reference field="12" count="1" selected="0">
            <x v="82"/>
          </reference>
          <reference field="13" count="1">
            <x v="75"/>
          </reference>
        </references>
      </pivotArea>
    </format>
    <format dxfId="359">
      <pivotArea dataOnly="0" labelOnly="1" outline="0" fieldPosition="0">
        <references count="11">
          <reference field="0" count="1" selected="0">
            <x v="2"/>
          </reference>
          <reference field="2" count="1" selected="0">
            <x v="52"/>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10"/>
          </reference>
          <reference field="12" count="1" selected="0">
            <x v="67"/>
          </reference>
          <reference field="13" count="1">
            <x v="79"/>
          </reference>
        </references>
      </pivotArea>
    </format>
    <format dxfId="358">
      <pivotArea dataOnly="0" labelOnly="1" outline="0" fieldPosition="0">
        <references count="11">
          <reference field="0" count="1" selected="0">
            <x v="2"/>
          </reference>
          <reference field="2" count="1" selected="0">
            <x v="54"/>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0"/>
          </reference>
          <reference field="12" count="1" selected="0">
            <x v="26"/>
          </reference>
          <reference field="13" count="1">
            <x v="20"/>
          </reference>
        </references>
      </pivotArea>
    </format>
    <format dxfId="357">
      <pivotArea dataOnly="0" labelOnly="1" outline="0" fieldPosition="0">
        <references count="11">
          <reference field="0" count="1" selected="0">
            <x v="3"/>
          </reference>
          <reference field="2" count="1" selected="0">
            <x v="35"/>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8"/>
          </reference>
          <reference field="12" count="1" selected="0">
            <x v="59"/>
          </reference>
          <reference field="13" count="1">
            <x v="12"/>
          </reference>
        </references>
      </pivotArea>
    </format>
    <format dxfId="356">
      <pivotArea dataOnly="0" labelOnly="1" outline="0" fieldPosition="0">
        <references count="11">
          <reference field="0" count="1" selected="0">
            <x v="3"/>
          </reference>
          <reference field="2" count="1" selected="0">
            <x v="40"/>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selected="0">
            <x v="21"/>
          </reference>
          <reference field="11" count="1" selected="0">
            <x v="20"/>
          </reference>
          <reference field="12" count="1" selected="0">
            <x v="26"/>
          </reference>
          <reference field="13" count="1">
            <x v="20"/>
          </reference>
        </references>
      </pivotArea>
    </format>
    <format dxfId="355">
      <pivotArea dataOnly="0" labelOnly="1" outline="0" fieldPosition="0">
        <references count="11">
          <reference field="0" count="1" selected="0">
            <x v="3"/>
          </reference>
          <reference field="2" count="1" selected="0">
            <x v="47"/>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5"/>
          </reference>
          <reference field="12" count="1" selected="0">
            <x v="83"/>
          </reference>
          <reference field="13" count="1">
            <x v="77"/>
          </reference>
        </references>
      </pivotArea>
    </format>
    <format dxfId="354">
      <pivotArea dataOnly="0" labelOnly="1" outline="0" fieldPosition="0">
        <references count="11">
          <reference field="0" count="1" selected="0">
            <x v="3"/>
          </reference>
          <reference field="2" count="1" selected="0">
            <x v="55"/>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9"/>
          </reference>
          <reference field="12" count="1" selected="0">
            <x v="77"/>
          </reference>
          <reference field="13" count="1">
            <x v="20"/>
          </reference>
        </references>
      </pivotArea>
    </format>
    <format dxfId="353">
      <pivotArea dataOnly="0" labelOnly="1" outline="0" fieldPosition="0">
        <references count="11">
          <reference field="0" count="1" selected="0">
            <x v="4"/>
          </reference>
          <reference field="2" count="1" selected="0">
            <x v="3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1"/>
          </reference>
          <reference field="12" count="1" selected="0">
            <x v="57"/>
          </reference>
          <reference field="13" count="1">
            <x v="2"/>
          </reference>
        </references>
      </pivotArea>
    </format>
    <format dxfId="352">
      <pivotArea dataOnly="0" labelOnly="1" outline="0" fieldPosition="0">
        <references count="11">
          <reference field="0" count="1" selected="0">
            <x v="4"/>
          </reference>
          <reference field="2" count="1" selected="0">
            <x v="36"/>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2"/>
          </reference>
          <reference field="12" count="1" selected="0">
            <x v="0"/>
          </reference>
          <reference field="13" count="1">
            <x v="59"/>
          </reference>
        </references>
      </pivotArea>
    </format>
    <format dxfId="351">
      <pivotArea dataOnly="0" labelOnly="1" outline="0" fieldPosition="0">
        <references count="11">
          <reference field="0" count="1" selected="0">
            <x v="4"/>
          </reference>
          <reference field="2" count="1" selected="0">
            <x v="37"/>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5"/>
          </reference>
          <reference field="12" count="1" selected="0">
            <x v="5"/>
          </reference>
          <reference field="13" count="1">
            <x v="20"/>
          </reference>
        </references>
      </pivotArea>
    </format>
    <format dxfId="350">
      <pivotArea dataOnly="0" labelOnly="1" outline="0" fieldPosition="0">
        <references count="11">
          <reference field="0" count="1" selected="0">
            <x v="4"/>
          </reference>
          <reference field="2" count="1" selected="0">
            <x v="46"/>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4"/>
          </reference>
          <reference field="12" count="1" selected="0">
            <x v="7"/>
          </reference>
          <reference field="13" count="1">
            <x v="76"/>
          </reference>
        </references>
      </pivotArea>
    </format>
    <format dxfId="349">
      <pivotArea dataOnly="0" labelOnly="1" outline="0" fieldPosition="0">
        <references count="11">
          <reference field="0" count="1" selected="0">
            <x v="4"/>
          </reference>
          <reference field="2" count="1" selected="0">
            <x v="48"/>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3"/>
          </reference>
          <reference field="12" count="1" selected="0">
            <x v="35"/>
          </reference>
          <reference field="13" count="1">
            <x v="78"/>
          </reference>
        </references>
      </pivotArea>
    </format>
    <format dxfId="348">
      <pivotArea dataOnly="0" labelOnly="1" outline="0" fieldPosition="0">
        <references count="11">
          <reference field="0" count="1" selected="0">
            <x v="4"/>
          </reference>
          <reference field="2" count="1" selected="0">
            <x v="49"/>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17"/>
          </reference>
          <reference field="12" count="1" selected="0">
            <x v="84"/>
          </reference>
          <reference field="13" count="1">
            <x v="20"/>
          </reference>
        </references>
      </pivotArea>
    </format>
    <format dxfId="347">
      <pivotArea type="all" dataOnly="0" outline="0" fieldPosition="0"/>
    </format>
    <format dxfId="346">
      <pivotArea outline="0" collapsedLevelsAreSubtotals="1" fieldPosition="0"/>
    </format>
    <format dxfId="345">
      <pivotArea field="0" type="button" dataOnly="0" labelOnly="1" outline="0" axis="axisRow" fieldPosition="0"/>
    </format>
    <format dxfId="344">
      <pivotArea field="2" type="button" dataOnly="0" labelOnly="1" outline="0" axis="axisRow" fieldPosition="1"/>
    </format>
    <format dxfId="343">
      <pivotArea field="3" type="button" dataOnly="0" labelOnly="1" outline="0" axis="axisRow" fieldPosition="2"/>
    </format>
    <format dxfId="342">
      <pivotArea field="5" type="button" dataOnly="0" labelOnly="1" outline="0" axis="axisRow" fieldPosition="3"/>
    </format>
    <format dxfId="341">
      <pivotArea field="6" type="button" dataOnly="0" labelOnly="1" outline="0" axis="axisRow" fieldPosition="4"/>
    </format>
    <format dxfId="340">
      <pivotArea field="7" type="button" dataOnly="0" labelOnly="1" outline="0" axis="axisRow" fieldPosition="5"/>
    </format>
    <format dxfId="339">
      <pivotArea field="8" type="button" dataOnly="0" labelOnly="1" outline="0" axis="axisRow" fieldPosition="6"/>
    </format>
    <format dxfId="338">
      <pivotArea field="10" type="button" dataOnly="0" labelOnly="1" outline="0" axis="axisRow" fieldPosition="7"/>
    </format>
    <format dxfId="337">
      <pivotArea field="11" type="button" dataOnly="0" labelOnly="1" outline="0" axis="axisRow" fieldPosition="8"/>
    </format>
    <format dxfId="336">
      <pivotArea field="12" type="button" dataOnly="0" labelOnly="1" outline="0" axis="axisRow" fieldPosition="9"/>
    </format>
    <format dxfId="335">
      <pivotArea field="13" type="button" dataOnly="0" labelOnly="1" outline="0" axis="axisRow" fieldPosition="10"/>
    </format>
    <format dxfId="334">
      <pivotArea dataOnly="0" labelOnly="1" outline="0" fieldPosition="0">
        <references count="1">
          <reference field="0" count="0"/>
        </references>
      </pivotArea>
    </format>
    <format dxfId="333">
      <pivotArea dataOnly="0" labelOnly="1" grandRow="1" outline="0" fieldPosition="0"/>
    </format>
    <format dxfId="332">
      <pivotArea dataOnly="0" labelOnly="1" outline="0" fieldPosition="0">
        <references count="2">
          <reference field="0" count="1" selected="0">
            <x v="0"/>
          </reference>
          <reference field="2" count="5">
            <x v="28"/>
            <x v="29"/>
            <x v="32"/>
            <x v="50"/>
            <x v="51"/>
          </reference>
        </references>
      </pivotArea>
    </format>
    <format dxfId="331">
      <pivotArea dataOnly="0" labelOnly="1" outline="0" fieldPosition="0">
        <references count="2">
          <reference field="0" count="1" selected="0">
            <x v="1"/>
          </reference>
          <reference field="2" count="6">
            <x v="30"/>
            <x v="33"/>
            <x v="34"/>
            <x v="41"/>
            <x v="42"/>
            <x v="53"/>
          </reference>
        </references>
      </pivotArea>
    </format>
    <format dxfId="330">
      <pivotArea dataOnly="0" labelOnly="1" outline="0" fieldPosition="0">
        <references count="2">
          <reference field="0" count="1" selected="0">
            <x v="2"/>
          </reference>
          <reference field="2" count="7">
            <x v="38"/>
            <x v="39"/>
            <x v="43"/>
            <x v="44"/>
            <x v="45"/>
            <x v="52"/>
            <x v="54"/>
          </reference>
        </references>
      </pivotArea>
    </format>
    <format dxfId="329">
      <pivotArea dataOnly="0" labelOnly="1" outline="0" fieldPosition="0">
        <references count="2">
          <reference field="0" count="1" selected="0">
            <x v="3"/>
          </reference>
          <reference field="2" count="4">
            <x v="35"/>
            <x v="40"/>
            <x v="47"/>
            <x v="55"/>
          </reference>
        </references>
      </pivotArea>
    </format>
    <format dxfId="328">
      <pivotArea dataOnly="0" labelOnly="1" outline="0" fieldPosition="0">
        <references count="2">
          <reference field="0" count="1" selected="0">
            <x v="4"/>
          </reference>
          <reference field="2" count="6">
            <x v="31"/>
            <x v="36"/>
            <x v="37"/>
            <x v="46"/>
            <x v="48"/>
            <x v="49"/>
          </reference>
        </references>
      </pivotArea>
    </format>
    <format dxfId="327">
      <pivotArea dataOnly="0" labelOnly="1" outline="0" fieldPosition="0">
        <references count="3">
          <reference field="0" count="1" selected="0">
            <x v="0"/>
          </reference>
          <reference field="2" count="1" selected="0">
            <x v="28"/>
          </reference>
          <reference field="3" count="1">
            <x v="2"/>
          </reference>
        </references>
      </pivotArea>
    </format>
    <format dxfId="326">
      <pivotArea dataOnly="0" labelOnly="1" outline="0" fieldPosition="0">
        <references count="3">
          <reference field="0" count="1" selected="0">
            <x v="0"/>
          </reference>
          <reference field="2" count="1" selected="0">
            <x v="29"/>
          </reference>
          <reference field="3" count="1">
            <x v="3"/>
          </reference>
        </references>
      </pivotArea>
    </format>
    <format dxfId="325">
      <pivotArea dataOnly="0" labelOnly="1" outline="0" fieldPosition="0">
        <references count="3">
          <reference field="0" count="1" selected="0">
            <x v="0"/>
          </reference>
          <reference field="2" count="1" selected="0">
            <x v="50"/>
          </reference>
          <reference field="3" count="1">
            <x v="1"/>
          </reference>
        </references>
      </pivotArea>
    </format>
    <format dxfId="324">
      <pivotArea dataOnly="0" labelOnly="1" outline="0" fieldPosition="0">
        <references count="3">
          <reference field="0" count="1" selected="0">
            <x v="0"/>
          </reference>
          <reference field="2" count="1" selected="0">
            <x v="51"/>
          </reference>
          <reference field="3" count="1">
            <x v="3"/>
          </reference>
        </references>
      </pivotArea>
    </format>
    <format dxfId="323">
      <pivotArea dataOnly="0" labelOnly="1" outline="0" fieldPosition="0">
        <references count="3">
          <reference field="0" count="1" selected="0">
            <x v="1"/>
          </reference>
          <reference field="2" count="1" selected="0">
            <x v="30"/>
          </reference>
          <reference field="3" count="1">
            <x v="0"/>
          </reference>
        </references>
      </pivotArea>
    </format>
    <format dxfId="322">
      <pivotArea dataOnly="0" labelOnly="1" outline="0" fieldPosition="0">
        <references count="3">
          <reference field="0" count="1" selected="0">
            <x v="1"/>
          </reference>
          <reference field="2" count="1" selected="0">
            <x v="33"/>
          </reference>
          <reference field="3" count="1">
            <x v="1"/>
          </reference>
        </references>
      </pivotArea>
    </format>
    <format dxfId="321">
      <pivotArea dataOnly="0" labelOnly="1" outline="0" fieldPosition="0">
        <references count="3">
          <reference field="0" count="1" selected="0">
            <x v="1"/>
          </reference>
          <reference field="2" count="1" selected="0">
            <x v="34"/>
          </reference>
          <reference field="3" count="1">
            <x v="3"/>
          </reference>
        </references>
      </pivotArea>
    </format>
    <format dxfId="320">
      <pivotArea dataOnly="0" labelOnly="1" outline="0" fieldPosition="0">
        <references count="3">
          <reference field="0" count="1" selected="0">
            <x v="2"/>
          </reference>
          <reference field="2" count="1" selected="0">
            <x v="38"/>
          </reference>
          <reference field="3" count="1">
            <x v="0"/>
          </reference>
        </references>
      </pivotArea>
    </format>
    <format dxfId="319">
      <pivotArea dataOnly="0" labelOnly="1" outline="0" fieldPosition="0">
        <references count="3">
          <reference field="0" count="1" selected="0">
            <x v="2"/>
          </reference>
          <reference field="2" count="1" selected="0">
            <x v="39"/>
          </reference>
          <reference field="3" count="1">
            <x v="1"/>
          </reference>
        </references>
      </pivotArea>
    </format>
    <format dxfId="318">
      <pivotArea dataOnly="0" labelOnly="1" outline="0" fieldPosition="0">
        <references count="3">
          <reference field="0" count="1" selected="0">
            <x v="2"/>
          </reference>
          <reference field="2" count="1" selected="0">
            <x v="43"/>
          </reference>
          <reference field="3" count="1">
            <x v="3"/>
          </reference>
        </references>
      </pivotArea>
    </format>
    <format dxfId="317">
      <pivotArea dataOnly="0" labelOnly="1" outline="0" fieldPosition="0">
        <references count="3">
          <reference field="0" count="1" selected="0">
            <x v="2"/>
          </reference>
          <reference field="2" count="1" selected="0">
            <x v="45"/>
          </reference>
          <reference field="3" count="1">
            <x v="0"/>
          </reference>
        </references>
      </pivotArea>
    </format>
    <format dxfId="316">
      <pivotArea dataOnly="0" labelOnly="1" outline="0" fieldPosition="0">
        <references count="3">
          <reference field="0" count="1" selected="0">
            <x v="2"/>
          </reference>
          <reference field="2" count="1" selected="0">
            <x v="52"/>
          </reference>
          <reference field="3" count="1">
            <x v="2"/>
          </reference>
        </references>
      </pivotArea>
    </format>
    <format dxfId="315">
      <pivotArea dataOnly="0" labelOnly="1" outline="0" fieldPosition="0">
        <references count="3">
          <reference field="0" count="1" selected="0">
            <x v="2"/>
          </reference>
          <reference field="2" count="1" selected="0">
            <x v="54"/>
          </reference>
          <reference field="3" count="1">
            <x v="0"/>
          </reference>
        </references>
      </pivotArea>
    </format>
    <format dxfId="314">
      <pivotArea dataOnly="0" labelOnly="1" outline="0" fieldPosition="0">
        <references count="3">
          <reference field="0" count="1" selected="0">
            <x v="3"/>
          </reference>
          <reference field="2" count="1" selected="0">
            <x v="35"/>
          </reference>
          <reference field="3" count="1">
            <x v="2"/>
          </reference>
        </references>
      </pivotArea>
    </format>
    <format dxfId="313">
      <pivotArea dataOnly="0" labelOnly="1" outline="0" fieldPosition="0">
        <references count="3">
          <reference field="0" count="1" selected="0">
            <x v="3"/>
          </reference>
          <reference field="2" count="1" selected="0">
            <x v="47"/>
          </reference>
          <reference field="3" count="1">
            <x v="1"/>
          </reference>
        </references>
      </pivotArea>
    </format>
    <format dxfId="312">
      <pivotArea dataOnly="0" labelOnly="1" outline="0" fieldPosition="0">
        <references count="3">
          <reference field="0" count="1" selected="0">
            <x v="3"/>
          </reference>
          <reference field="2" count="1" selected="0">
            <x v="55"/>
          </reference>
          <reference field="3" count="1">
            <x v="2"/>
          </reference>
        </references>
      </pivotArea>
    </format>
    <format dxfId="311">
      <pivotArea dataOnly="0" labelOnly="1" outline="0" fieldPosition="0">
        <references count="3">
          <reference field="0" count="1" selected="0">
            <x v="4"/>
          </reference>
          <reference field="2" count="1" selected="0">
            <x v="31"/>
          </reference>
          <reference field="3" count="1">
            <x v="1"/>
          </reference>
        </references>
      </pivotArea>
    </format>
    <format dxfId="310">
      <pivotArea dataOnly="0" labelOnly="1" outline="0" fieldPosition="0">
        <references count="3">
          <reference field="0" count="1" selected="0">
            <x v="4"/>
          </reference>
          <reference field="2" count="1" selected="0">
            <x v="36"/>
          </reference>
          <reference field="3" count="1">
            <x v="2"/>
          </reference>
        </references>
      </pivotArea>
    </format>
    <format dxfId="309">
      <pivotArea dataOnly="0" labelOnly="1" outline="0" fieldPosition="0">
        <references count="3">
          <reference field="0" count="1" selected="0">
            <x v="4"/>
          </reference>
          <reference field="2" count="1" selected="0">
            <x v="37"/>
          </reference>
          <reference field="3" count="1">
            <x v="3"/>
          </reference>
        </references>
      </pivotArea>
    </format>
    <format dxfId="308">
      <pivotArea dataOnly="0" labelOnly="1" outline="0" fieldPosition="0">
        <references count="3">
          <reference field="0" count="1" selected="0">
            <x v="4"/>
          </reference>
          <reference field="2" count="1" selected="0">
            <x v="48"/>
          </reference>
          <reference field="3" count="1">
            <x v="2"/>
          </reference>
        </references>
      </pivotArea>
    </format>
    <format dxfId="307">
      <pivotArea dataOnly="0" labelOnly="1" outline="0" fieldPosition="0">
        <references count="4">
          <reference field="0" count="1" selected="0">
            <x v="0"/>
          </reference>
          <reference field="2" count="1" selected="0">
            <x v="28"/>
          </reference>
          <reference field="3" count="1" selected="0">
            <x v="2"/>
          </reference>
          <reference field="5" count="1">
            <x v="2"/>
          </reference>
        </references>
      </pivotArea>
    </format>
    <format dxfId="306">
      <pivotArea dataOnly="0" labelOnly="1" outline="0" fieldPosition="0">
        <references count="4">
          <reference field="0" count="1" selected="0">
            <x v="0"/>
          </reference>
          <reference field="2" count="1" selected="0">
            <x v="29"/>
          </reference>
          <reference field="3" count="1" selected="0">
            <x v="3"/>
          </reference>
          <reference field="5" count="1">
            <x v="3"/>
          </reference>
        </references>
      </pivotArea>
    </format>
    <format dxfId="305">
      <pivotArea dataOnly="0" labelOnly="1" outline="0" fieldPosition="0">
        <references count="4">
          <reference field="0" count="1" selected="0">
            <x v="0"/>
          </reference>
          <reference field="2" count="1" selected="0">
            <x v="32"/>
          </reference>
          <reference field="3" count="1" selected="0">
            <x v="3"/>
          </reference>
          <reference field="5" count="1">
            <x v="1"/>
          </reference>
        </references>
      </pivotArea>
    </format>
    <format dxfId="304">
      <pivotArea dataOnly="0" labelOnly="1" outline="0" fieldPosition="0">
        <references count="4">
          <reference field="0" count="1" selected="0">
            <x v="0"/>
          </reference>
          <reference field="2" count="1" selected="0">
            <x v="50"/>
          </reference>
          <reference field="3" count="1" selected="0">
            <x v="1"/>
          </reference>
          <reference field="5" count="1">
            <x v="4"/>
          </reference>
        </references>
      </pivotArea>
    </format>
    <format dxfId="303">
      <pivotArea dataOnly="0" labelOnly="1" outline="0" fieldPosition="0">
        <references count="4">
          <reference field="0" count="1" selected="0">
            <x v="0"/>
          </reference>
          <reference field="2" count="1" selected="0">
            <x v="51"/>
          </reference>
          <reference field="3" count="1" selected="0">
            <x v="3"/>
          </reference>
          <reference field="5" count="1">
            <x v="1"/>
          </reference>
        </references>
      </pivotArea>
    </format>
    <format dxfId="302">
      <pivotArea dataOnly="0" labelOnly="1" outline="0" fieldPosition="0">
        <references count="4">
          <reference field="0" count="1" selected="0">
            <x v="1"/>
          </reference>
          <reference field="2" count="1" selected="0">
            <x v="30"/>
          </reference>
          <reference field="3" count="1" selected="0">
            <x v="0"/>
          </reference>
          <reference field="5" count="1">
            <x v="3"/>
          </reference>
        </references>
      </pivotArea>
    </format>
    <format dxfId="301">
      <pivotArea dataOnly="0" labelOnly="1" outline="0" fieldPosition="0">
        <references count="4">
          <reference field="0" count="1" selected="0">
            <x v="1"/>
          </reference>
          <reference field="2" count="1" selected="0">
            <x v="33"/>
          </reference>
          <reference field="3" count="1" selected="0">
            <x v="1"/>
          </reference>
          <reference field="5" count="1">
            <x v="0"/>
          </reference>
        </references>
      </pivotArea>
    </format>
    <format dxfId="300">
      <pivotArea dataOnly="0" labelOnly="1" outline="0" fieldPosition="0">
        <references count="4">
          <reference field="0" count="1" selected="0">
            <x v="1"/>
          </reference>
          <reference field="2" count="1" selected="0">
            <x v="34"/>
          </reference>
          <reference field="3" count="1" selected="0">
            <x v="3"/>
          </reference>
          <reference field="5" count="1">
            <x v="2"/>
          </reference>
        </references>
      </pivotArea>
    </format>
    <format dxfId="299">
      <pivotArea dataOnly="0" labelOnly="1" outline="0" fieldPosition="0">
        <references count="4">
          <reference field="0" count="1" selected="0">
            <x v="1"/>
          </reference>
          <reference field="2" count="1" selected="0">
            <x v="41"/>
          </reference>
          <reference field="3" count="1" selected="0">
            <x v="3"/>
          </reference>
          <reference field="5" count="1">
            <x v="4"/>
          </reference>
        </references>
      </pivotArea>
    </format>
    <format dxfId="298">
      <pivotArea dataOnly="0" labelOnly="1" outline="0" fieldPosition="0">
        <references count="4">
          <reference field="0" count="1" selected="0">
            <x v="1"/>
          </reference>
          <reference field="2" count="1" selected="0">
            <x v="42"/>
          </reference>
          <reference field="3" count="1" selected="0">
            <x v="3"/>
          </reference>
          <reference field="5" count="1">
            <x v="3"/>
          </reference>
        </references>
      </pivotArea>
    </format>
    <format dxfId="297">
      <pivotArea dataOnly="0" labelOnly="1" outline="0" fieldPosition="0">
        <references count="4">
          <reference field="0" count="1" selected="0">
            <x v="1"/>
          </reference>
          <reference field="2" count="1" selected="0">
            <x v="53"/>
          </reference>
          <reference field="3" count="1" selected="0">
            <x v="3"/>
          </reference>
          <reference field="5" count="1">
            <x v="2"/>
          </reference>
        </references>
      </pivotArea>
    </format>
    <format dxfId="296">
      <pivotArea dataOnly="0" labelOnly="1" outline="0" fieldPosition="0">
        <references count="4">
          <reference field="0" count="1" selected="0">
            <x v="2"/>
          </reference>
          <reference field="2" count="1" selected="0">
            <x v="38"/>
          </reference>
          <reference field="3" count="1" selected="0">
            <x v="0"/>
          </reference>
          <reference field="5" count="1">
            <x v="0"/>
          </reference>
        </references>
      </pivotArea>
    </format>
    <format dxfId="295">
      <pivotArea dataOnly="0" labelOnly="1" outline="0" fieldPosition="0">
        <references count="4">
          <reference field="0" count="1" selected="0">
            <x v="2"/>
          </reference>
          <reference field="2" count="1" selected="0">
            <x v="43"/>
          </reference>
          <reference field="3" count="1" selected="0">
            <x v="3"/>
          </reference>
          <reference field="5" count="1">
            <x v="2"/>
          </reference>
        </references>
      </pivotArea>
    </format>
    <format dxfId="294">
      <pivotArea dataOnly="0" labelOnly="1" outline="0" fieldPosition="0">
        <references count="4">
          <reference field="0" count="1" selected="0">
            <x v="2"/>
          </reference>
          <reference field="2" count="1" selected="0">
            <x v="45"/>
          </reference>
          <reference field="3" count="1" selected="0">
            <x v="0"/>
          </reference>
          <reference field="5" count="1">
            <x v="0"/>
          </reference>
        </references>
      </pivotArea>
    </format>
    <format dxfId="293">
      <pivotArea dataOnly="0" labelOnly="1" outline="0" fieldPosition="0">
        <references count="4">
          <reference field="0" count="1" selected="0">
            <x v="2"/>
          </reference>
          <reference field="2" count="1" selected="0">
            <x v="54"/>
          </reference>
          <reference field="3" count="1" selected="0">
            <x v="0"/>
          </reference>
          <reference field="5" count="1">
            <x v="2"/>
          </reference>
        </references>
      </pivotArea>
    </format>
    <format dxfId="292">
      <pivotArea dataOnly="0" labelOnly="1" outline="0" fieldPosition="0">
        <references count="4">
          <reference field="0" count="1" selected="0">
            <x v="3"/>
          </reference>
          <reference field="2" count="1" selected="0">
            <x v="40"/>
          </reference>
          <reference field="3" count="1" selected="0">
            <x v="2"/>
          </reference>
          <reference field="5" count="1">
            <x v="4"/>
          </reference>
        </references>
      </pivotArea>
    </format>
    <format dxfId="291">
      <pivotArea dataOnly="0" labelOnly="1" outline="0" fieldPosition="0">
        <references count="4">
          <reference field="0" count="1" selected="0">
            <x v="3"/>
          </reference>
          <reference field="2" count="1" selected="0">
            <x v="55"/>
          </reference>
          <reference field="3" count="1" selected="0">
            <x v="2"/>
          </reference>
          <reference field="5" count="1">
            <x v="3"/>
          </reference>
        </references>
      </pivotArea>
    </format>
    <format dxfId="290">
      <pivotArea dataOnly="0" labelOnly="1" outline="0" fieldPosition="0">
        <references count="4">
          <reference field="0" count="1" selected="0">
            <x v="4"/>
          </reference>
          <reference field="2" count="1" selected="0">
            <x v="31"/>
          </reference>
          <reference field="3" count="1" selected="0">
            <x v="1"/>
          </reference>
          <reference field="5" count="1">
            <x v="4"/>
          </reference>
        </references>
      </pivotArea>
    </format>
    <format dxfId="289">
      <pivotArea dataOnly="0" labelOnly="1" outline="0" fieldPosition="0">
        <references count="4">
          <reference field="0" count="1" selected="0">
            <x v="4"/>
          </reference>
          <reference field="2" count="1" selected="0">
            <x v="36"/>
          </reference>
          <reference field="3" count="1" selected="0">
            <x v="2"/>
          </reference>
          <reference field="5" count="1">
            <x v="1"/>
          </reference>
        </references>
      </pivotArea>
    </format>
    <format dxfId="288">
      <pivotArea dataOnly="0" labelOnly="1" outline="0" fieldPosition="0">
        <references count="4">
          <reference field="0" count="1" selected="0">
            <x v="4"/>
          </reference>
          <reference field="2" count="1" selected="0">
            <x v="37"/>
          </reference>
          <reference field="3" count="1" selected="0">
            <x v="3"/>
          </reference>
          <reference field="5" count="1">
            <x v="2"/>
          </reference>
        </references>
      </pivotArea>
    </format>
    <format dxfId="287">
      <pivotArea dataOnly="0" labelOnly="1" outline="0" fieldPosition="0">
        <references count="4">
          <reference field="0" count="1" selected="0">
            <x v="4"/>
          </reference>
          <reference field="2" count="1" selected="0">
            <x v="46"/>
          </reference>
          <reference field="3" count="1" selected="0">
            <x v="3"/>
          </reference>
          <reference field="5" count="1">
            <x v="3"/>
          </reference>
        </references>
      </pivotArea>
    </format>
    <format dxfId="286">
      <pivotArea dataOnly="0" labelOnly="1" outline="0" fieldPosition="0">
        <references count="4">
          <reference field="0" count="1" selected="0">
            <x v="4"/>
          </reference>
          <reference field="2" count="1" selected="0">
            <x v="49"/>
          </reference>
          <reference field="3" count="1" selected="0">
            <x v="2"/>
          </reference>
          <reference field="5" count="1">
            <x v="1"/>
          </reference>
        </references>
      </pivotArea>
    </format>
    <format dxfId="285">
      <pivotArea dataOnly="0" labelOnly="1" outline="0" fieldPosition="0">
        <references count="5">
          <reference field="0" count="1" selected="0">
            <x v="0"/>
          </reference>
          <reference field="2" count="1" selected="0">
            <x v="28"/>
          </reference>
          <reference field="3" count="1" selected="0">
            <x v="2"/>
          </reference>
          <reference field="5" count="1" selected="0">
            <x v="2"/>
          </reference>
          <reference field="6" count="1">
            <x v="4"/>
          </reference>
        </references>
      </pivotArea>
    </format>
    <format dxfId="284">
      <pivotArea dataOnly="0" labelOnly="1" outline="0" fieldPosition="0">
        <references count="5">
          <reference field="0" count="1" selected="0">
            <x v="0"/>
          </reference>
          <reference field="2" count="1" selected="0">
            <x v="29"/>
          </reference>
          <reference field="3" count="1" selected="0">
            <x v="3"/>
          </reference>
          <reference field="5" count="1" selected="0">
            <x v="3"/>
          </reference>
          <reference field="6" count="1">
            <x v="8"/>
          </reference>
        </references>
      </pivotArea>
    </format>
    <format dxfId="283">
      <pivotArea dataOnly="0" labelOnly="1" outline="0" fieldPosition="0">
        <references count="5">
          <reference field="0" count="1" selected="0">
            <x v="0"/>
          </reference>
          <reference field="2" count="1" selected="0">
            <x v="32"/>
          </reference>
          <reference field="3" count="1" selected="0">
            <x v="3"/>
          </reference>
          <reference field="5" count="1" selected="0">
            <x v="1"/>
          </reference>
          <reference field="6" count="1">
            <x v="3"/>
          </reference>
        </references>
      </pivotArea>
    </format>
    <format dxfId="282">
      <pivotArea dataOnly="0" labelOnly="1" outline="0" fieldPosition="0">
        <references count="5">
          <reference field="0" count="1" selected="0">
            <x v="0"/>
          </reference>
          <reference field="2" count="1" selected="0">
            <x v="50"/>
          </reference>
          <reference field="3" count="1" selected="0">
            <x v="1"/>
          </reference>
          <reference field="5" count="1" selected="0">
            <x v="4"/>
          </reference>
          <reference field="6" count="1">
            <x v="0"/>
          </reference>
        </references>
      </pivotArea>
    </format>
    <format dxfId="281">
      <pivotArea dataOnly="0" labelOnly="1" outline="0" fieldPosition="0">
        <references count="5">
          <reference field="0" count="1" selected="0">
            <x v="0"/>
          </reference>
          <reference field="2" count="1" selected="0">
            <x v="51"/>
          </reference>
          <reference field="3" count="1" selected="0">
            <x v="3"/>
          </reference>
          <reference field="5" count="1" selected="0">
            <x v="1"/>
          </reference>
          <reference field="6" count="1">
            <x v="3"/>
          </reference>
        </references>
      </pivotArea>
    </format>
    <format dxfId="280">
      <pivotArea dataOnly="0" labelOnly="1" outline="0" fieldPosition="0">
        <references count="5">
          <reference field="0" count="1" selected="0">
            <x v="1"/>
          </reference>
          <reference field="2" count="1" selected="0">
            <x v="30"/>
          </reference>
          <reference field="3" count="1" selected="0">
            <x v="0"/>
          </reference>
          <reference field="5" count="1" selected="0">
            <x v="3"/>
          </reference>
          <reference field="6" count="1">
            <x v="5"/>
          </reference>
        </references>
      </pivotArea>
    </format>
    <format dxfId="279">
      <pivotArea dataOnly="0" labelOnly="1" outline="0" fieldPosition="0">
        <references count="5">
          <reference field="0" count="1" selected="0">
            <x v="1"/>
          </reference>
          <reference field="2" count="1" selected="0">
            <x v="33"/>
          </reference>
          <reference field="3" count="1" selected="0">
            <x v="1"/>
          </reference>
          <reference field="5" count="1" selected="0">
            <x v="0"/>
          </reference>
          <reference field="6" count="1">
            <x v="1"/>
          </reference>
        </references>
      </pivotArea>
    </format>
    <format dxfId="278">
      <pivotArea dataOnly="0" labelOnly="1" outline="0" fieldPosition="0">
        <references count="5">
          <reference field="0" count="1" selected="0">
            <x v="1"/>
          </reference>
          <reference field="2" count="1" selected="0">
            <x v="34"/>
          </reference>
          <reference field="3" count="1" selected="0">
            <x v="3"/>
          </reference>
          <reference field="5" count="1" selected="0">
            <x v="2"/>
          </reference>
          <reference field="6" count="1">
            <x v="2"/>
          </reference>
        </references>
      </pivotArea>
    </format>
    <format dxfId="277">
      <pivotArea dataOnly="0" labelOnly="1" outline="0" fieldPosition="0">
        <references count="5">
          <reference field="0" count="1" selected="0">
            <x v="1"/>
          </reference>
          <reference field="2" count="1" selected="0">
            <x v="41"/>
          </reference>
          <reference field="3" count="1" selected="0">
            <x v="3"/>
          </reference>
          <reference field="5" count="1" selected="0">
            <x v="4"/>
          </reference>
          <reference field="6" count="1">
            <x v="0"/>
          </reference>
        </references>
      </pivotArea>
    </format>
    <format dxfId="276">
      <pivotArea dataOnly="0" labelOnly="1" outline="0" fieldPosition="0">
        <references count="5">
          <reference field="0" count="1" selected="0">
            <x v="1"/>
          </reference>
          <reference field="2" count="1" selected="0">
            <x v="42"/>
          </reference>
          <reference field="3" count="1" selected="0">
            <x v="3"/>
          </reference>
          <reference field="5" count="1" selected="0">
            <x v="3"/>
          </reference>
          <reference field="6" count="1">
            <x v="8"/>
          </reference>
        </references>
      </pivotArea>
    </format>
    <format dxfId="275">
      <pivotArea dataOnly="0" labelOnly="1" outline="0" fieldPosition="0">
        <references count="5">
          <reference field="0" count="1" selected="0">
            <x v="1"/>
          </reference>
          <reference field="2" count="1" selected="0">
            <x v="53"/>
          </reference>
          <reference field="3" count="1" selected="0">
            <x v="3"/>
          </reference>
          <reference field="5" count="1" selected="0">
            <x v="2"/>
          </reference>
          <reference field="6" count="1">
            <x v="6"/>
          </reference>
        </references>
      </pivotArea>
    </format>
    <format dxfId="274">
      <pivotArea dataOnly="0" labelOnly="1" outline="0" fieldPosition="0">
        <references count="5">
          <reference field="0" count="1" selected="0">
            <x v="2"/>
          </reference>
          <reference field="2" count="1" selected="0">
            <x v="38"/>
          </reference>
          <reference field="3" count="1" selected="0">
            <x v="0"/>
          </reference>
          <reference field="5" count="1" selected="0">
            <x v="0"/>
          </reference>
          <reference field="6" count="1">
            <x v="1"/>
          </reference>
        </references>
      </pivotArea>
    </format>
    <format dxfId="273">
      <pivotArea dataOnly="0" labelOnly="1" outline="0" fieldPosition="0">
        <references count="5">
          <reference field="0" count="1" selected="0">
            <x v="2"/>
          </reference>
          <reference field="2" count="1" selected="0">
            <x v="43"/>
          </reference>
          <reference field="3" count="1" selected="0">
            <x v="3"/>
          </reference>
          <reference field="5" count="1" selected="0">
            <x v="2"/>
          </reference>
          <reference field="6" count="1">
            <x v="8"/>
          </reference>
        </references>
      </pivotArea>
    </format>
    <format dxfId="272">
      <pivotArea dataOnly="0" labelOnly="1" outline="0" fieldPosition="0">
        <references count="5">
          <reference field="0" count="1" selected="0">
            <x v="2"/>
          </reference>
          <reference field="2" count="1" selected="0">
            <x v="44"/>
          </reference>
          <reference field="3" count="1" selected="0">
            <x v="3"/>
          </reference>
          <reference field="5" count="1" selected="0">
            <x v="2"/>
          </reference>
          <reference field="6" count="1">
            <x v="2"/>
          </reference>
        </references>
      </pivotArea>
    </format>
    <format dxfId="271">
      <pivotArea dataOnly="0" labelOnly="1" outline="0" fieldPosition="0">
        <references count="5">
          <reference field="0" count="1" selected="0">
            <x v="2"/>
          </reference>
          <reference field="2" count="1" selected="0">
            <x v="45"/>
          </reference>
          <reference field="3" count="1" selected="0">
            <x v="0"/>
          </reference>
          <reference field="5" count="1" selected="0">
            <x v="0"/>
          </reference>
          <reference field="6" count="1">
            <x v="1"/>
          </reference>
        </references>
      </pivotArea>
    </format>
    <format dxfId="270">
      <pivotArea dataOnly="0" labelOnly="1" outline="0" fieldPosition="0">
        <references count="5">
          <reference field="0" count="1" selected="0">
            <x v="2"/>
          </reference>
          <reference field="2" count="1" selected="0">
            <x v="54"/>
          </reference>
          <reference field="3" count="1" selected="0">
            <x v="0"/>
          </reference>
          <reference field="5" count="1" selected="0">
            <x v="2"/>
          </reference>
          <reference field="6" count="1">
            <x v="5"/>
          </reference>
        </references>
      </pivotArea>
    </format>
    <format dxfId="269">
      <pivotArea dataOnly="0" labelOnly="1" outline="0" fieldPosition="0">
        <references count="5">
          <reference field="0" count="1" selected="0">
            <x v="3"/>
          </reference>
          <reference field="2" count="1" selected="0">
            <x v="35"/>
          </reference>
          <reference field="3" count="1" selected="0">
            <x v="2"/>
          </reference>
          <reference field="5" count="1" selected="0">
            <x v="2"/>
          </reference>
          <reference field="6" count="1">
            <x v="2"/>
          </reference>
        </references>
      </pivotArea>
    </format>
    <format dxfId="268">
      <pivotArea dataOnly="0" labelOnly="1" outline="0" fieldPosition="0">
        <references count="5">
          <reference field="0" count="1" selected="0">
            <x v="3"/>
          </reference>
          <reference field="2" count="1" selected="0">
            <x v="40"/>
          </reference>
          <reference field="3" count="1" selected="0">
            <x v="2"/>
          </reference>
          <reference field="5" count="1" selected="0">
            <x v="4"/>
          </reference>
          <reference field="6" count="1">
            <x v="7"/>
          </reference>
        </references>
      </pivotArea>
    </format>
    <format dxfId="267">
      <pivotArea dataOnly="0" labelOnly="1" outline="0" fieldPosition="0">
        <references count="5">
          <reference field="0" count="1" selected="0">
            <x v="3"/>
          </reference>
          <reference field="2" count="1" selected="0">
            <x v="47"/>
          </reference>
          <reference field="3" count="1" selected="0">
            <x v="1"/>
          </reference>
          <reference field="5" count="1" selected="0">
            <x v="4"/>
          </reference>
          <reference field="6" count="1">
            <x v="0"/>
          </reference>
        </references>
      </pivotArea>
    </format>
    <format dxfId="266">
      <pivotArea dataOnly="0" labelOnly="1" outline="0" fieldPosition="0">
        <references count="5">
          <reference field="0" count="1" selected="0">
            <x v="3"/>
          </reference>
          <reference field="2" count="1" selected="0">
            <x v="55"/>
          </reference>
          <reference field="3" count="1" selected="0">
            <x v="2"/>
          </reference>
          <reference field="5" count="1" selected="0">
            <x v="3"/>
          </reference>
          <reference field="6" count="1">
            <x v="8"/>
          </reference>
        </references>
      </pivotArea>
    </format>
    <format dxfId="265">
      <pivotArea dataOnly="0" labelOnly="1" outline="0" fieldPosition="0">
        <references count="5">
          <reference field="0" count="1" selected="0">
            <x v="4"/>
          </reference>
          <reference field="2" count="1" selected="0">
            <x v="31"/>
          </reference>
          <reference field="3" count="1" selected="0">
            <x v="1"/>
          </reference>
          <reference field="5" count="1" selected="0">
            <x v="4"/>
          </reference>
          <reference field="6" count="1">
            <x v="7"/>
          </reference>
        </references>
      </pivotArea>
    </format>
    <format dxfId="264">
      <pivotArea dataOnly="0" labelOnly="1" outline="0" fieldPosition="0">
        <references count="5">
          <reference field="0" count="1" selected="0">
            <x v="4"/>
          </reference>
          <reference field="2" count="1" selected="0">
            <x v="36"/>
          </reference>
          <reference field="3" count="1" selected="0">
            <x v="2"/>
          </reference>
          <reference field="5" count="1" selected="0">
            <x v="1"/>
          </reference>
          <reference field="6" count="1">
            <x v="3"/>
          </reference>
        </references>
      </pivotArea>
    </format>
    <format dxfId="263">
      <pivotArea dataOnly="0" labelOnly="1" outline="0" fieldPosition="0">
        <references count="5">
          <reference field="0" count="1" selected="0">
            <x v="4"/>
          </reference>
          <reference field="2" count="1" selected="0">
            <x v="37"/>
          </reference>
          <reference field="3" count="1" selected="0">
            <x v="3"/>
          </reference>
          <reference field="5" count="1" selected="0">
            <x v="2"/>
          </reference>
          <reference field="6" count="1">
            <x v="4"/>
          </reference>
        </references>
      </pivotArea>
    </format>
    <format dxfId="262">
      <pivotArea dataOnly="0" labelOnly="1" outline="0" fieldPosition="0">
        <references count="5">
          <reference field="0" count="1" selected="0">
            <x v="4"/>
          </reference>
          <reference field="2" count="1" selected="0">
            <x v="46"/>
          </reference>
          <reference field="3" count="1" selected="0">
            <x v="3"/>
          </reference>
          <reference field="5" count="1" selected="0">
            <x v="3"/>
          </reference>
          <reference field="6" count="1">
            <x v="8"/>
          </reference>
        </references>
      </pivotArea>
    </format>
    <format dxfId="261">
      <pivotArea dataOnly="0" labelOnly="1" outline="0" fieldPosition="0">
        <references count="5">
          <reference field="0" count="1" selected="0">
            <x v="4"/>
          </reference>
          <reference field="2" count="1" selected="0">
            <x v="48"/>
          </reference>
          <reference field="3" count="1" selected="0">
            <x v="2"/>
          </reference>
          <reference field="5" count="1" selected="0">
            <x v="3"/>
          </reference>
          <reference field="6" count="1">
            <x v="5"/>
          </reference>
        </references>
      </pivotArea>
    </format>
    <format dxfId="260">
      <pivotArea dataOnly="0" labelOnly="1" outline="0" fieldPosition="0">
        <references count="5">
          <reference field="0" count="1" selected="0">
            <x v="4"/>
          </reference>
          <reference field="2" count="1" selected="0">
            <x v="49"/>
          </reference>
          <reference field="3" count="1" selected="0">
            <x v="2"/>
          </reference>
          <reference field="5" count="1" selected="0">
            <x v="1"/>
          </reference>
          <reference field="6" count="1">
            <x v="3"/>
          </reference>
        </references>
      </pivotArea>
    </format>
    <format dxfId="259">
      <pivotArea dataOnly="0" labelOnly="1" outline="0" fieldPosition="0">
        <references count="6">
          <reference field="0" count="1" selected="0">
            <x v="0"/>
          </reference>
          <reference field="2" count="1" selected="0">
            <x v="28"/>
          </reference>
          <reference field="3" count="1" selected="0">
            <x v="2"/>
          </reference>
          <reference field="5" count="1" selected="0">
            <x v="2"/>
          </reference>
          <reference field="6" count="1" selected="0">
            <x v="4"/>
          </reference>
          <reference field="7" count="1">
            <x v="2"/>
          </reference>
        </references>
      </pivotArea>
    </format>
    <format dxfId="258">
      <pivotArea dataOnly="0" labelOnly="1" outline="0" fieldPosition="0">
        <references count="6">
          <reference field="0" count="1" selected="0">
            <x v="0"/>
          </reference>
          <reference field="2" count="1" selected="0">
            <x v="29"/>
          </reference>
          <reference field="3" count="1" selected="0">
            <x v="3"/>
          </reference>
          <reference field="5" count="1" selected="0">
            <x v="3"/>
          </reference>
          <reference field="6" count="1" selected="0">
            <x v="8"/>
          </reference>
          <reference field="7" count="1">
            <x v="3"/>
          </reference>
        </references>
      </pivotArea>
    </format>
    <format dxfId="257">
      <pivotArea dataOnly="0" labelOnly="1" outline="0" fieldPosition="0">
        <references count="6">
          <reference field="0" count="1" selected="0">
            <x v="0"/>
          </reference>
          <reference field="2" count="1" selected="0">
            <x v="32"/>
          </reference>
          <reference field="3" count="1" selected="0">
            <x v="3"/>
          </reference>
          <reference field="5" count="1" selected="0">
            <x v="1"/>
          </reference>
          <reference field="6" count="1" selected="0">
            <x v="3"/>
          </reference>
          <reference field="7" count="1">
            <x v="1"/>
          </reference>
        </references>
      </pivotArea>
    </format>
    <format dxfId="256">
      <pivotArea dataOnly="0" labelOnly="1" outline="0" fieldPosition="0">
        <references count="6">
          <reference field="0" count="1" selected="0">
            <x v="0"/>
          </reference>
          <reference field="2" count="1" selected="0">
            <x v="50"/>
          </reference>
          <reference field="3" count="1" selected="0">
            <x v="1"/>
          </reference>
          <reference field="5" count="1" selected="0">
            <x v="4"/>
          </reference>
          <reference field="6" count="1" selected="0">
            <x v="0"/>
          </reference>
          <reference field="7" count="1">
            <x v="4"/>
          </reference>
        </references>
      </pivotArea>
    </format>
    <format dxfId="255">
      <pivotArea dataOnly="0" labelOnly="1" outline="0" fieldPosition="0">
        <references count="6">
          <reference field="0" count="1" selected="0">
            <x v="0"/>
          </reference>
          <reference field="2" count="1" selected="0">
            <x v="51"/>
          </reference>
          <reference field="3" count="1" selected="0">
            <x v="3"/>
          </reference>
          <reference field="5" count="1" selected="0">
            <x v="1"/>
          </reference>
          <reference field="6" count="1" selected="0">
            <x v="3"/>
          </reference>
          <reference field="7" count="1">
            <x v="1"/>
          </reference>
        </references>
      </pivotArea>
    </format>
    <format dxfId="254">
      <pivotArea dataOnly="0" labelOnly="1" outline="0" fieldPosition="0">
        <references count="6">
          <reference field="0" count="1" selected="0">
            <x v="1"/>
          </reference>
          <reference field="2" count="1" selected="0">
            <x v="30"/>
          </reference>
          <reference field="3" count="1" selected="0">
            <x v="0"/>
          </reference>
          <reference field="5" count="1" selected="0">
            <x v="3"/>
          </reference>
          <reference field="6" count="1" selected="0">
            <x v="5"/>
          </reference>
          <reference field="7" count="1">
            <x v="3"/>
          </reference>
        </references>
      </pivotArea>
    </format>
    <format dxfId="253">
      <pivotArea dataOnly="0" labelOnly="1" outline="0" fieldPosition="0">
        <references count="6">
          <reference field="0" count="1" selected="0">
            <x v="1"/>
          </reference>
          <reference field="2" count="1" selected="0">
            <x v="33"/>
          </reference>
          <reference field="3" count="1" selected="0">
            <x v="1"/>
          </reference>
          <reference field="5" count="1" selected="0">
            <x v="0"/>
          </reference>
          <reference field="6" count="1" selected="0">
            <x v="1"/>
          </reference>
          <reference field="7" count="1">
            <x v="0"/>
          </reference>
        </references>
      </pivotArea>
    </format>
    <format dxfId="252">
      <pivotArea dataOnly="0" labelOnly="1" outline="0" fieldPosition="0">
        <references count="6">
          <reference field="0" count="1" selected="0">
            <x v="1"/>
          </reference>
          <reference field="2" count="1" selected="0">
            <x v="34"/>
          </reference>
          <reference field="3" count="1" selected="0">
            <x v="3"/>
          </reference>
          <reference field="5" count="1" selected="0">
            <x v="2"/>
          </reference>
          <reference field="6" count="1" selected="0">
            <x v="2"/>
          </reference>
          <reference field="7" count="1">
            <x v="2"/>
          </reference>
        </references>
      </pivotArea>
    </format>
    <format dxfId="251">
      <pivotArea dataOnly="0" labelOnly="1" outline="0" fieldPosition="0">
        <references count="6">
          <reference field="0" count="1" selected="0">
            <x v="1"/>
          </reference>
          <reference field="2" count="1" selected="0">
            <x v="41"/>
          </reference>
          <reference field="3" count="1" selected="0">
            <x v="3"/>
          </reference>
          <reference field="5" count="1" selected="0">
            <x v="4"/>
          </reference>
          <reference field="6" count="1" selected="0">
            <x v="0"/>
          </reference>
          <reference field="7" count="1">
            <x v="4"/>
          </reference>
        </references>
      </pivotArea>
    </format>
    <format dxfId="250">
      <pivotArea dataOnly="0" labelOnly="1" outline="0" fieldPosition="0">
        <references count="6">
          <reference field="0" count="1" selected="0">
            <x v="1"/>
          </reference>
          <reference field="2" count="1" selected="0">
            <x v="42"/>
          </reference>
          <reference field="3" count="1" selected="0">
            <x v="3"/>
          </reference>
          <reference field="5" count="1" selected="0">
            <x v="3"/>
          </reference>
          <reference field="6" count="1" selected="0">
            <x v="8"/>
          </reference>
          <reference field="7" count="1">
            <x v="3"/>
          </reference>
        </references>
      </pivotArea>
    </format>
    <format dxfId="249">
      <pivotArea dataOnly="0" labelOnly="1" outline="0" fieldPosition="0">
        <references count="6">
          <reference field="0" count="1" selected="0">
            <x v="1"/>
          </reference>
          <reference field="2" count="1" selected="0">
            <x v="53"/>
          </reference>
          <reference field="3" count="1" selected="0">
            <x v="3"/>
          </reference>
          <reference field="5" count="1" selected="0">
            <x v="2"/>
          </reference>
          <reference field="6" count="1" selected="0">
            <x v="6"/>
          </reference>
          <reference field="7" count="1">
            <x v="2"/>
          </reference>
        </references>
      </pivotArea>
    </format>
    <format dxfId="248">
      <pivotArea dataOnly="0" labelOnly="1" outline="0" fieldPosition="0">
        <references count="6">
          <reference field="0" count="1" selected="0">
            <x v="2"/>
          </reference>
          <reference field="2" count="1" selected="0">
            <x v="38"/>
          </reference>
          <reference field="3" count="1" selected="0">
            <x v="0"/>
          </reference>
          <reference field="5" count="1" selected="0">
            <x v="0"/>
          </reference>
          <reference field="6" count="1" selected="0">
            <x v="1"/>
          </reference>
          <reference field="7" count="1">
            <x v="0"/>
          </reference>
        </references>
      </pivotArea>
    </format>
    <format dxfId="247">
      <pivotArea dataOnly="0" labelOnly="1" outline="0" fieldPosition="0">
        <references count="6">
          <reference field="0" count="1" selected="0">
            <x v="2"/>
          </reference>
          <reference field="2" count="1" selected="0">
            <x v="43"/>
          </reference>
          <reference field="3" count="1" selected="0">
            <x v="3"/>
          </reference>
          <reference field="5" count="1" selected="0">
            <x v="2"/>
          </reference>
          <reference field="6" count="1" selected="0">
            <x v="8"/>
          </reference>
          <reference field="7" count="1">
            <x v="2"/>
          </reference>
        </references>
      </pivotArea>
    </format>
    <format dxfId="246">
      <pivotArea dataOnly="0" labelOnly="1" outline="0" fieldPosition="0">
        <references count="6">
          <reference field="0" count="1" selected="0">
            <x v="2"/>
          </reference>
          <reference field="2" count="1" selected="0">
            <x v="45"/>
          </reference>
          <reference field="3" count="1" selected="0">
            <x v="0"/>
          </reference>
          <reference field="5" count="1" selected="0">
            <x v="0"/>
          </reference>
          <reference field="6" count="1" selected="0">
            <x v="1"/>
          </reference>
          <reference field="7" count="1">
            <x v="0"/>
          </reference>
        </references>
      </pivotArea>
    </format>
    <format dxfId="245">
      <pivotArea dataOnly="0" labelOnly="1" outline="0" fieldPosition="0">
        <references count="6">
          <reference field="0" count="1" selected="0">
            <x v="2"/>
          </reference>
          <reference field="2" count="1" selected="0">
            <x v="54"/>
          </reference>
          <reference field="3" count="1" selected="0">
            <x v="0"/>
          </reference>
          <reference field="5" count="1" selected="0">
            <x v="2"/>
          </reference>
          <reference field="6" count="1" selected="0">
            <x v="5"/>
          </reference>
          <reference field="7" count="1">
            <x v="2"/>
          </reference>
        </references>
      </pivotArea>
    </format>
    <format dxfId="244">
      <pivotArea dataOnly="0" labelOnly="1" outline="0" fieldPosition="0">
        <references count="6">
          <reference field="0" count="1" selected="0">
            <x v="3"/>
          </reference>
          <reference field="2" count="1" selected="0">
            <x v="40"/>
          </reference>
          <reference field="3" count="1" selected="0">
            <x v="2"/>
          </reference>
          <reference field="5" count="1" selected="0">
            <x v="4"/>
          </reference>
          <reference field="6" count="1" selected="0">
            <x v="7"/>
          </reference>
          <reference field="7" count="1">
            <x v="4"/>
          </reference>
        </references>
      </pivotArea>
    </format>
    <format dxfId="243">
      <pivotArea dataOnly="0" labelOnly="1" outline="0" fieldPosition="0">
        <references count="6">
          <reference field="0" count="1" selected="0">
            <x v="3"/>
          </reference>
          <reference field="2" count="1" selected="0">
            <x v="55"/>
          </reference>
          <reference field="3" count="1" selected="0">
            <x v="2"/>
          </reference>
          <reference field="5" count="1" selected="0">
            <x v="3"/>
          </reference>
          <reference field="6" count="1" selected="0">
            <x v="8"/>
          </reference>
          <reference field="7" count="1">
            <x v="3"/>
          </reference>
        </references>
      </pivotArea>
    </format>
    <format dxfId="242">
      <pivotArea dataOnly="0" labelOnly="1" outline="0" fieldPosition="0">
        <references count="6">
          <reference field="0" count="1" selected="0">
            <x v="4"/>
          </reference>
          <reference field="2" count="1" selected="0">
            <x v="31"/>
          </reference>
          <reference field="3" count="1" selected="0">
            <x v="1"/>
          </reference>
          <reference field="5" count="1" selected="0">
            <x v="4"/>
          </reference>
          <reference field="6" count="1" selected="0">
            <x v="7"/>
          </reference>
          <reference field="7" count="1">
            <x v="4"/>
          </reference>
        </references>
      </pivotArea>
    </format>
    <format dxfId="241">
      <pivotArea dataOnly="0" labelOnly="1" outline="0" fieldPosition="0">
        <references count="6">
          <reference field="0" count="1" selected="0">
            <x v="4"/>
          </reference>
          <reference field="2" count="1" selected="0">
            <x v="36"/>
          </reference>
          <reference field="3" count="1" selected="0">
            <x v="2"/>
          </reference>
          <reference field="5" count="1" selected="0">
            <x v="1"/>
          </reference>
          <reference field="6" count="1" selected="0">
            <x v="3"/>
          </reference>
          <reference field="7" count="1">
            <x v="1"/>
          </reference>
        </references>
      </pivotArea>
    </format>
    <format dxfId="240">
      <pivotArea dataOnly="0" labelOnly="1" outline="0" fieldPosition="0">
        <references count="6">
          <reference field="0" count="1" selected="0">
            <x v="4"/>
          </reference>
          <reference field="2" count="1" selected="0">
            <x v="37"/>
          </reference>
          <reference field="3" count="1" selected="0">
            <x v="3"/>
          </reference>
          <reference field="5" count="1" selected="0">
            <x v="2"/>
          </reference>
          <reference field="6" count="1" selected="0">
            <x v="4"/>
          </reference>
          <reference field="7" count="1">
            <x v="2"/>
          </reference>
        </references>
      </pivotArea>
    </format>
    <format dxfId="239">
      <pivotArea dataOnly="0" labelOnly="1" outline="0" fieldPosition="0">
        <references count="6">
          <reference field="0" count="1" selected="0">
            <x v="4"/>
          </reference>
          <reference field="2" count="1" selected="0">
            <x v="46"/>
          </reference>
          <reference field="3" count="1" selected="0">
            <x v="3"/>
          </reference>
          <reference field="5" count="1" selected="0">
            <x v="3"/>
          </reference>
          <reference field="6" count="1" selected="0">
            <x v="8"/>
          </reference>
          <reference field="7" count="1">
            <x v="3"/>
          </reference>
        </references>
      </pivotArea>
    </format>
    <format dxfId="238">
      <pivotArea dataOnly="0" labelOnly="1" outline="0" fieldPosition="0">
        <references count="6">
          <reference field="0" count="1" selected="0">
            <x v="4"/>
          </reference>
          <reference field="2" count="1" selected="0">
            <x v="49"/>
          </reference>
          <reference field="3" count="1" selected="0">
            <x v="2"/>
          </reference>
          <reference field="5" count="1" selected="0">
            <x v="1"/>
          </reference>
          <reference field="6" count="1" selected="0">
            <x v="3"/>
          </reference>
          <reference field="7" count="1">
            <x v="1"/>
          </reference>
        </references>
      </pivotArea>
    </format>
    <format dxfId="237">
      <pivotArea dataOnly="0" labelOnly="1" outline="0" fieldPosition="0">
        <references count="7">
          <reference field="0" count="1" selected="0">
            <x v="0"/>
          </reference>
          <reference field="2" count="1" selected="0">
            <x v="28"/>
          </reference>
          <reference field="3" count="1" selected="0">
            <x v="2"/>
          </reference>
          <reference field="5" count="1" selected="0">
            <x v="2"/>
          </reference>
          <reference field="6" count="1" selected="0">
            <x v="4"/>
          </reference>
          <reference field="7" count="1" selected="0">
            <x v="2"/>
          </reference>
          <reference field="8" count="1">
            <x v="3"/>
          </reference>
        </references>
      </pivotArea>
    </format>
    <format dxfId="236">
      <pivotArea dataOnly="0" labelOnly="1" outline="0" fieldPosition="0">
        <references count="7">
          <reference field="0" count="1" selected="0">
            <x v="0"/>
          </reference>
          <reference field="2" count="1" selected="0">
            <x v="29"/>
          </reference>
          <reference field="3" count="1" selected="0">
            <x v="3"/>
          </reference>
          <reference field="5" count="1" selected="0">
            <x v="3"/>
          </reference>
          <reference field="6" count="1" selected="0">
            <x v="8"/>
          </reference>
          <reference field="7" count="1" selected="0">
            <x v="3"/>
          </reference>
          <reference field="8" count="1">
            <x v="2"/>
          </reference>
        </references>
      </pivotArea>
    </format>
    <format dxfId="235">
      <pivotArea dataOnly="0" labelOnly="1" outline="0" fieldPosition="0">
        <references count="7">
          <reference field="0" count="1" selected="0">
            <x v="0"/>
          </reference>
          <reference field="2" count="1" selected="0">
            <x v="32"/>
          </reference>
          <reference field="3" count="1" selected="0">
            <x v="3"/>
          </reference>
          <reference field="5" count="1" selected="0">
            <x v="1"/>
          </reference>
          <reference field="6" count="1" selected="0">
            <x v="3"/>
          </reference>
          <reference field="7" count="1" selected="0">
            <x v="1"/>
          </reference>
          <reference field="8" count="1">
            <x v="4"/>
          </reference>
        </references>
      </pivotArea>
    </format>
    <format dxfId="234">
      <pivotArea dataOnly="0" labelOnly="1" outline="0" fieldPosition="0">
        <references count="7">
          <reference field="0" count="1" selected="0">
            <x v="0"/>
          </reference>
          <reference field="2" count="1" selected="0">
            <x v="50"/>
          </reference>
          <reference field="3" count="1" selected="0">
            <x v="1"/>
          </reference>
          <reference field="5" count="1" selected="0">
            <x v="4"/>
          </reference>
          <reference field="6" count="1" selected="0">
            <x v="0"/>
          </reference>
          <reference field="7" count="1" selected="0">
            <x v="4"/>
          </reference>
          <reference field="8" count="1">
            <x v="6"/>
          </reference>
        </references>
      </pivotArea>
    </format>
    <format dxfId="233">
      <pivotArea dataOnly="0" labelOnly="1" outline="0" fieldPosition="0">
        <references count="7">
          <reference field="0" count="1" selected="0">
            <x v="0"/>
          </reference>
          <reference field="2" count="1" selected="0">
            <x v="51"/>
          </reference>
          <reference field="3" count="1" selected="0">
            <x v="3"/>
          </reference>
          <reference field="5" count="1" selected="0">
            <x v="1"/>
          </reference>
          <reference field="6" count="1" selected="0">
            <x v="3"/>
          </reference>
          <reference field="7" count="1" selected="0">
            <x v="1"/>
          </reference>
          <reference field="8" count="1">
            <x v="2"/>
          </reference>
        </references>
      </pivotArea>
    </format>
    <format dxfId="232">
      <pivotArea dataOnly="0" labelOnly="1" outline="0" fieldPosition="0">
        <references count="7">
          <reference field="0" count="1" selected="0">
            <x v="1"/>
          </reference>
          <reference field="2" count="1" selected="0">
            <x v="30"/>
          </reference>
          <reference field="3" count="1" selected="0">
            <x v="0"/>
          </reference>
          <reference field="5" count="1" selected="0">
            <x v="3"/>
          </reference>
          <reference field="6" count="1" selected="0">
            <x v="5"/>
          </reference>
          <reference field="7" count="1" selected="0">
            <x v="3"/>
          </reference>
          <reference field="8" count="1">
            <x v="4"/>
          </reference>
        </references>
      </pivotArea>
    </format>
    <format dxfId="231">
      <pivotArea dataOnly="0" labelOnly="1" outline="0" fieldPosition="0">
        <references count="7">
          <reference field="0" count="1" selected="0">
            <x v="1"/>
          </reference>
          <reference field="2" count="1" selected="0">
            <x v="33"/>
          </reference>
          <reference field="3" count="1" selected="0">
            <x v="1"/>
          </reference>
          <reference field="5" count="1" selected="0">
            <x v="0"/>
          </reference>
          <reference field="6" count="1" selected="0">
            <x v="1"/>
          </reference>
          <reference field="7" count="1" selected="0">
            <x v="0"/>
          </reference>
          <reference field="8" count="1">
            <x v="1"/>
          </reference>
        </references>
      </pivotArea>
    </format>
    <format dxfId="230">
      <pivotArea dataOnly="0" labelOnly="1" outline="0" fieldPosition="0">
        <references count="7">
          <reference field="0" count="1" selected="0">
            <x v="1"/>
          </reference>
          <reference field="2" count="1" selected="0">
            <x v="34"/>
          </reference>
          <reference field="3" count="1" selected="0">
            <x v="3"/>
          </reference>
          <reference field="5" count="1" selected="0">
            <x v="2"/>
          </reference>
          <reference field="6" count="1" selected="0">
            <x v="2"/>
          </reference>
          <reference field="7" count="1" selected="0">
            <x v="2"/>
          </reference>
          <reference field="8" count="1">
            <x v="5"/>
          </reference>
        </references>
      </pivotArea>
    </format>
    <format dxfId="229">
      <pivotArea dataOnly="0" labelOnly="1" outline="0" fieldPosition="0">
        <references count="7">
          <reference field="0" count="1" selected="0">
            <x v="1"/>
          </reference>
          <reference field="2" count="1" selected="0">
            <x v="41"/>
          </reference>
          <reference field="3" count="1" selected="0">
            <x v="3"/>
          </reference>
          <reference field="5" count="1" selected="0">
            <x v="4"/>
          </reference>
          <reference field="6" count="1" selected="0">
            <x v="0"/>
          </reference>
          <reference field="7" count="1" selected="0">
            <x v="4"/>
          </reference>
          <reference field="8" count="1">
            <x v="1"/>
          </reference>
        </references>
      </pivotArea>
    </format>
    <format dxfId="228">
      <pivotArea dataOnly="0" labelOnly="1" outline="0" fieldPosition="0">
        <references count="7">
          <reference field="0" count="1" selected="0">
            <x v="1"/>
          </reference>
          <reference field="2" count="1" selected="0">
            <x v="42"/>
          </reference>
          <reference field="3" count="1" selected="0">
            <x v="3"/>
          </reference>
          <reference field="5" count="1" selected="0">
            <x v="3"/>
          </reference>
          <reference field="6" count="1" selected="0">
            <x v="8"/>
          </reference>
          <reference field="7" count="1" selected="0">
            <x v="3"/>
          </reference>
          <reference field="8" count="1">
            <x v="3"/>
          </reference>
        </references>
      </pivotArea>
    </format>
    <format dxfId="227">
      <pivotArea dataOnly="0" labelOnly="1" outline="0" fieldPosition="0">
        <references count="7">
          <reference field="0" count="1" selected="0">
            <x v="1"/>
          </reference>
          <reference field="2" count="1" selected="0">
            <x v="53"/>
          </reference>
          <reference field="3" count="1" selected="0">
            <x v="3"/>
          </reference>
          <reference field="5" count="1" selected="0">
            <x v="2"/>
          </reference>
          <reference field="6" count="1" selected="0">
            <x v="6"/>
          </reference>
          <reference field="7" count="1" selected="0">
            <x v="2"/>
          </reference>
          <reference field="8" count="1">
            <x v="1"/>
          </reference>
        </references>
      </pivotArea>
    </format>
    <format dxfId="226">
      <pivotArea dataOnly="0" labelOnly="1" outline="0" fieldPosition="0">
        <references count="7">
          <reference field="0" count="1" selected="0">
            <x v="2"/>
          </reference>
          <reference field="2" count="1" selected="0">
            <x v="39"/>
          </reference>
          <reference field="3" count="1" selected="0">
            <x v="1"/>
          </reference>
          <reference field="5" count="1" selected="0">
            <x v="0"/>
          </reference>
          <reference field="6" count="1" selected="0">
            <x v="1"/>
          </reference>
          <reference field="7" count="1" selected="0">
            <x v="0"/>
          </reference>
          <reference field="8" count="1">
            <x v="2"/>
          </reference>
        </references>
      </pivotArea>
    </format>
    <format dxfId="225">
      <pivotArea dataOnly="0" labelOnly="1" outline="0" fieldPosition="0">
        <references count="7">
          <reference field="0" count="1" selected="0">
            <x v="2"/>
          </reference>
          <reference field="2" count="1" selected="0">
            <x v="45"/>
          </reference>
          <reference field="3" count="1" selected="0">
            <x v="0"/>
          </reference>
          <reference field="5" count="1" selected="0">
            <x v="0"/>
          </reference>
          <reference field="6" count="1" selected="0">
            <x v="1"/>
          </reference>
          <reference field="7" count="1" selected="0">
            <x v="0"/>
          </reference>
          <reference field="8" count="1">
            <x v="4"/>
          </reference>
        </references>
      </pivotArea>
    </format>
    <format dxfId="224">
      <pivotArea dataOnly="0" labelOnly="1" outline="0" fieldPosition="0">
        <references count="7">
          <reference field="0" count="1" selected="0">
            <x v="2"/>
          </reference>
          <reference field="2" count="1" selected="0">
            <x v="54"/>
          </reference>
          <reference field="3" count="1" selected="0">
            <x v="0"/>
          </reference>
          <reference field="5" count="1" selected="0">
            <x v="2"/>
          </reference>
          <reference field="6" count="1" selected="0">
            <x v="5"/>
          </reference>
          <reference field="7" count="1" selected="0">
            <x v="2"/>
          </reference>
          <reference field="8" count="1">
            <x v="0"/>
          </reference>
        </references>
      </pivotArea>
    </format>
    <format dxfId="223">
      <pivotArea dataOnly="0" labelOnly="1" outline="0" fieldPosition="0">
        <references count="7">
          <reference field="0" count="1" selected="0">
            <x v="3"/>
          </reference>
          <reference field="2" count="1" selected="0">
            <x v="35"/>
          </reference>
          <reference field="3" count="1" selected="0">
            <x v="2"/>
          </reference>
          <reference field="5" count="1" selected="0">
            <x v="2"/>
          </reference>
          <reference field="6" count="1" selected="0">
            <x v="2"/>
          </reference>
          <reference field="7" count="1" selected="0">
            <x v="2"/>
          </reference>
          <reference field="8" count="1">
            <x v="2"/>
          </reference>
        </references>
      </pivotArea>
    </format>
    <format dxfId="222">
      <pivotArea dataOnly="0" labelOnly="1" outline="0" fieldPosition="0">
        <references count="7">
          <reference field="0" count="1" selected="0">
            <x v="3"/>
          </reference>
          <reference field="2" count="1" selected="0">
            <x v="40"/>
          </reference>
          <reference field="3" count="1" selected="0">
            <x v="2"/>
          </reference>
          <reference field="5" count="1" selected="0">
            <x v="4"/>
          </reference>
          <reference field="6" count="1" selected="0">
            <x v="7"/>
          </reference>
          <reference field="7" count="1" selected="0">
            <x v="4"/>
          </reference>
          <reference field="8" count="1">
            <x v="4"/>
          </reference>
        </references>
      </pivotArea>
    </format>
    <format dxfId="221">
      <pivotArea dataOnly="0" labelOnly="1" outline="0" fieldPosition="0">
        <references count="7">
          <reference field="0" count="1" selected="0">
            <x v="3"/>
          </reference>
          <reference field="2" count="1" selected="0">
            <x v="47"/>
          </reference>
          <reference field="3" count="1" selected="0">
            <x v="1"/>
          </reference>
          <reference field="5" count="1" selected="0">
            <x v="4"/>
          </reference>
          <reference field="6" count="1" selected="0">
            <x v="0"/>
          </reference>
          <reference field="7" count="1" selected="0">
            <x v="4"/>
          </reference>
          <reference field="8" count="1">
            <x v="3"/>
          </reference>
        </references>
      </pivotArea>
    </format>
    <format dxfId="220">
      <pivotArea dataOnly="0" labelOnly="1" outline="0" fieldPosition="0">
        <references count="7">
          <reference field="0" count="1" selected="0">
            <x v="3"/>
          </reference>
          <reference field="2" count="1" selected="0">
            <x v="55"/>
          </reference>
          <reference field="3" count="1" selected="0">
            <x v="2"/>
          </reference>
          <reference field="5" count="1" selected="0">
            <x v="3"/>
          </reference>
          <reference field="6" count="1" selected="0">
            <x v="8"/>
          </reference>
          <reference field="7" count="1" selected="0">
            <x v="3"/>
          </reference>
          <reference field="8" count="1">
            <x v="1"/>
          </reference>
        </references>
      </pivotArea>
    </format>
    <format dxfId="219">
      <pivotArea dataOnly="0" labelOnly="1" outline="0" fieldPosition="0">
        <references count="7">
          <reference field="0" count="1" selected="0">
            <x v="4"/>
          </reference>
          <reference field="2" count="1" selected="0">
            <x v="31"/>
          </reference>
          <reference field="3" count="1" selected="0">
            <x v="1"/>
          </reference>
          <reference field="5" count="1" selected="0">
            <x v="4"/>
          </reference>
          <reference field="6" count="1" selected="0">
            <x v="7"/>
          </reference>
          <reference field="7" count="1" selected="0">
            <x v="4"/>
          </reference>
          <reference field="8" count="1">
            <x v="5"/>
          </reference>
        </references>
      </pivotArea>
    </format>
    <format dxfId="218">
      <pivotArea dataOnly="0" labelOnly="1" outline="0" fieldPosition="0">
        <references count="7">
          <reference field="0" count="1" selected="0">
            <x v="4"/>
          </reference>
          <reference field="2" count="1" selected="0">
            <x v="37"/>
          </reference>
          <reference field="3" count="1" selected="0">
            <x v="3"/>
          </reference>
          <reference field="5" count="1" selected="0">
            <x v="2"/>
          </reference>
          <reference field="6" count="1" selected="0">
            <x v="4"/>
          </reference>
          <reference field="7" count="1" selected="0">
            <x v="2"/>
          </reference>
          <reference field="8" count="1">
            <x v="1"/>
          </reference>
        </references>
      </pivotArea>
    </format>
    <format dxfId="217">
      <pivotArea dataOnly="0" labelOnly="1" outline="0" fieldPosition="0">
        <references count="7">
          <reference field="0" count="1" selected="0">
            <x v="4"/>
          </reference>
          <reference field="2" count="1" selected="0">
            <x v="46"/>
          </reference>
          <reference field="3" count="1" selected="0">
            <x v="3"/>
          </reference>
          <reference field="5" count="1" selected="0">
            <x v="3"/>
          </reference>
          <reference field="6" count="1" selected="0">
            <x v="8"/>
          </reference>
          <reference field="7" count="1" selected="0">
            <x v="3"/>
          </reference>
          <reference field="8" count="1">
            <x v="5"/>
          </reference>
        </references>
      </pivotArea>
    </format>
    <format dxfId="216">
      <pivotArea dataOnly="0" labelOnly="1" outline="0" fieldPosition="0">
        <references count="7">
          <reference field="0" count="1" selected="0">
            <x v="4"/>
          </reference>
          <reference field="2" count="1" selected="0">
            <x v="49"/>
          </reference>
          <reference field="3" count="1" selected="0">
            <x v="2"/>
          </reference>
          <reference field="5" count="1" selected="0">
            <x v="1"/>
          </reference>
          <reference field="6" count="1" selected="0">
            <x v="3"/>
          </reference>
          <reference field="7" count="1" selected="0">
            <x v="1"/>
          </reference>
          <reference field="8" count="1">
            <x v="1"/>
          </reference>
        </references>
      </pivotArea>
    </format>
    <format dxfId="215">
      <pivotArea dataOnly="0" labelOnly="1" outline="0" fieldPosition="0">
        <references count="8">
          <reference field="0" count="1" selected="0">
            <x v="0"/>
          </reference>
          <reference field="2" count="1" selected="0">
            <x v="28"/>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x v="22"/>
          </reference>
        </references>
      </pivotArea>
    </format>
    <format dxfId="214">
      <pivotArea dataOnly="0" labelOnly="1" outline="0" fieldPosition="0">
        <references count="8">
          <reference field="0" count="1" selected="0">
            <x v="0"/>
          </reference>
          <reference field="2" count="1" selected="0">
            <x v="29"/>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x v="23"/>
          </reference>
        </references>
      </pivotArea>
    </format>
    <format dxfId="213">
      <pivotArea dataOnly="0" labelOnly="1" outline="0" fieldPosition="0">
        <references count="8">
          <reference field="0" count="1" selected="0">
            <x v="0"/>
          </reference>
          <reference field="2" count="1" selected="0">
            <x v="32"/>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x v="26"/>
          </reference>
        </references>
      </pivotArea>
    </format>
    <format dxfId="212">
      <pivotArea dataOnly="0" labelOnly="1" outline="0" fieldPosition="0">
        <references count="8">
          <reference field="0" count="1" selected="0">
            <x v="0"/>
          </reference>
          <reference field="2" count="1" selected="0">
            <x v="50"/>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x v="39"/>
          </reference>
        </references>
      </pivotArea>
    </format>
    <format dxfId="211">
      <pivotArea dataOnly="0" labelOnly="1" outline="0" fieldPosition="0">
        <references count="8">
          <reference field="0" count="1" selected="0">
            <x v="0"/>
          </reference>
          <reference field="2" count="1" selected="0">
            <x v="51"/>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x v="32"/>
          </reference>
        </references>
      </pivotArea>
    </format>
    <format dxfId="210">
      <pivotArea dataOnly="0" labelOnly="1" outline="0" fieldPosition="0">
        <references count="8">
          <reference field="0" count="1" selected="0">
            <x v="1"/>
          </reference>
          <reference field="2" count="1" selected="0">
            <x v="30"/>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x v="24"/>
          </reference>
        </references>
      </pivotArea>
    </format>
    <format dxfId="209">
      <pivotArea dataOnly="0" labelOnly="1" outline="0" fieldPosition="0">
        <references count="8">
          <reference field="0" count="1" selected="0">
            <x v="1"/>
          </reference>
          <reference field="2" count="1" selected="0">
            <x v="33"/>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x v="27"/>
          </reference>
        </references>
      </pivotArea>
    </format>
    <format dxfId="208">
      <pivotArea dataOnly="0" labelOnly="1" outline="0" fieldPosition="0">
        <references count="8">
          <reference field="0" count="1" selected="0">
            <x v="1"/>
          </reference>
          <reference field="2" count="1" selected="0">
            <x v="34"/>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x v="28"/>
          </reference>
        </references>
      </pivotArea>
    </format>
    <format dxfId="207">
      <pivotArea dataOnly="0" labelOnly="1" outline="0" fieldPosition="0">
        <references count="8">
          <reference field="0" count="1" selected="0">
            <x v="1"/>
          </reference>
          <reference field="2" count="1" selected="0">
            <x v="41"/>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x v="32"/>
          </reference>
        </references>
      </pivotArea>
    </format>
    <format dxfId="206">
      <pivotArea dataOnly="0" labelOnly="1" outline="0" fieldPosition="0">
        <references count="8">
          <reference field="0" count="1" selected="0">
            <x v="1"/>
          </reference>
          <reference field="2" count="1" selected="0">
            <x v="42"/>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x v="23"/>
          </reference>
        </references>
      </pivotArea>
    </format>
    <format dxfId="205">
      <pivotArea dataOnly="0" labelOnly="1" outline="0" fieldPosition="0">
        <references count="8">
          <reference field="0" count="1" selected="0">
            <x v="1"/>
          </reference>
          <reference field="2" count="1" selected="0">
            <x v="5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x v="28"/>
          </reference>
        </references>
      </pivotArea>
    </format>
    <format dxfId="204">
      <pivotArea dataOnly="0" labelOnly="1" outline="0" fieldPosition="0">
        <references count="8">
          <reference field="0" count="1" selected="0">
            <x v="2"/>
          </reference>
          <reference field="2" count="1" selected="0">
            <x v="38"/>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x v="22"/>
          </reference>
        </references>
      </pivotArea>
    </format>
    <format dxfId="203">
      <pivotArea dataOnly="0" labelOnly="1" outline="0" fieldPosition="0">
        <references count="8">
          <reference field="0" count="1" selected="0">
            <x v="2"/>
          </reference>
          <reference field="2" count="1" selected="0">
            <x v="39"/>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x v="31"/>
          </reference>
        </references>
      </pivotArea>
    </format>
    <format dxfId="202">
      <pivotArea dataOnly="0" labelOnly="1" outline="0" fieldPosition="0">
        <references count="8">
          <reference field="0" count="1" selected="0">
            <x v="2"/>
          </reference>
          <reference field="2" count="1" selected="0">
            <x v="43"/>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x v="28"/>
          </reference>
        </references>
      </pivotArea>
    </format>
    <format dxfId="201">
      <pivotArea dataOnly="0" labelOnly="1" outline="0" fieldPosition="0">
        <references count="8">
          <reference field="0" count="1" selected="0">
            <x v="2"/>
          </reference>
          <reference field="2" count="1" selected="0">
            <x v="4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x v="33"/>
          </reference>
        </references>
      </pivotArea>
    </format>
    <format dxfId="200">
      <pivotArea dataOnly="0" labelOnly="1" outline="0" fieldPosition="0">
        <references count="8">
          <reference field="0" count="1" selected="0">
            <x v="2"/>
          </reference>
          <reference field="2" count="1" selected="0">
            <x v="45"/>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x v="34"/>
          </reference>
        </references>
      </pivotArea>
    </format>
    <format dxfId="199">
      <pivotArea dataOnly="0" labelOnly="1" outline="0" fieldPosition="0">
        <references count="8">
          <reference field="0" count="1" selected="0">
            <x v="2"/>
          </reference>
          <reference field="2" count="1" selected="0">
            <x v="52"/>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x v="40"/>
          </reference>
        </references>
      </pivotArea>
    </format>
    <format dxfId="198">
      <pivotArea dataOnly="0" labelOnly="1" outline="0" fieldPosition="0">
        <references count="8">
          <reference field="0" count="1" selected="0">
            <x v="2"/>
          </reference>
          <reference field="2" count="1" selected="0">
            <x v="54"/>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x v="24"/>
          </reference>
        </references>
      </pivotArea>
    </format>
    <format dxfId="197">
      <pivotArea dataOnly="0" labelOnly="1" outline="0" fieldPosition="0">
        <references count="8">
          <reference field="0" count="1" selected="0">
            <x v="3"/>
          </reference>
          <reference field="2" count="1" selected="0">
            <x v="35"/>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x v="22"/>
          </reference>
        </references>
      </pivotArea>
    </format>
    <format dxfId="196">
      <pivotArea dataOnly="0" labelOnly="1" outline="0" fieldPosition="0">
        <references count="8">
          <reference field="0" count="1" selected="0">
            <x v="3"/>
          </reference>
          <reference field="2" count="1" selected="0">
            <x v="40"/>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x v="21"/>
          </reference>
        </references>
      </pivotArea>
    </format>
    <format dxfId="195">
      <pivotArea dataOnly="0" labelOnly="1" outline="0" fieldPosition="0">
        <references count="8">
          <reference field="0" count="1" selected="0">
            <x v="3"/>
          </reference>
          <reference field="2" count="1" selected="0">
            <x v="47"/>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x v="36"/>
          </reference>
        </references>
      </pivotArea>
    </format>
    <format dxfId="194">
      <pivotArea dataOnly="0" labelOnly="1" outline="0" fieldPosition="0">
        <references count="8">
          <reference field="0" count="1" selected="0">
            <x v="3"/>
          </reference>
          <reference field="2" count="1" selected="0">
            <x v="55"/>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x v="41"/>
          </reference>
        </references>
      </pivotArea>
    </format>
    <format dxfId="193">
      <pivotArea dataOnly="0" labelOnly="1" outline="0" fieldPosition="0">
        <references count="8">
          <reference field="0" count="1" selected="0">
            <x v="4"/>
          </reference>
          <reference field="2" count="1" selected="0">
            <x v="3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x v="25"/>
          </reference>
        </references>
      </pivotArea>
    </format>
    <format dxfId="192">
      <pivotArea dataOnly="0" labelOnly="1" outline="0" fieldPosition="0">
        <references count="8">
          <reference field="0" count="1" selected="0">
            <x v="4"/>
          </reference>
          <reference field="2" count="1" selected="0">
            <x v="36"/>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x v="29"/>
          </reference>
        </references>
      </pivotArea>
    </format>
    <format dxfId="191">
      <pivotArea dataOnly="0" labelOnly="1" outline="0" fieldPosition="0">
        <references count="8">
          <reference field="0" count="1" selected="0">
            <x v="4"/>
          </reference>
          <reference field="2" count="1" selected="0">
            <x v="37"/>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x v="30"/>
          </reference>
        </references>
      </pivotArea>
    </format>
    <format dxfId="190">
      <pivotArea dataOnly="0" labelOnly="1" outline="0" fieldPosition="0">
        <references count="8">
          <reference field="0" count="1" selected="0">
            <x v="4"/>
          </reference>
          <reference field="2" count="1" selected="0">
            <x v="46"/>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x v="35"/>
          </reference>
        </references>
      </pivotArea>
    </format>
    <format dxfId="189">
      <pivotArea dataOnly="0" labelOnly="1" outline="0" fieldPosition="0">
        <references count="8">
          <reference field="0" count="1" selected="0">
            <x v="4"/>
          </reference>
          <reference field="2" count="1" selected="0">
            <x v="48"/>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x v="37"/>
          </reference>
        </references>
      </pivotArea>
    </format>
    <format dxfId="188">
      <pivotArea dataOnly="0" labelOnly="1" outline="0" fieldPosition="0">
        <references count="8">
          <reference field="0" count="1" selected="0">
            <x v="4"/>
          </reference>
          <reference field="2" count="1" selected="0">
            <x v="49"/>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x v="38"/>
          </reference>
        </references>
      </pivotArea>
    </format>
    <format dxfId="187">
      <pivotArea dataOnly="0" labelOnly="1" outline="0" fieldPosition="0">
        <references count="9">
          <reference field="0" count="1" selected="0">
            <x v="0"/>
          </reference>
          <reference field="2" count="1" selected="0">
            <x v="28"/>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x v="0"/>
          </reference>
        </references>
      </pivotArea>
    </format>
    <format dxfId="186">
      <pivotArea dataOnly="0" labelOnly="1" outline="0" fieldPosition="0">
        <references count="9">
          <reference field="0" count="1" selected="0">
            <x v="0"/>
          </reference>
          <reference field="2" count="1" selected="0">
            <x v="29"/>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x v="7"/>
          </reference>
        </references>
      </pivotArea>
    </format>
    <format dxfId="185">
      <pivotArea dataOnly="0" labelOnly="1" outline="0" fieldPosition="0">
        <references count="9">
          <reference field="0" count="1" selected="0">
            <x v="0"/>
          </reference>
          <reference field="2" count="1" selected="0">
            <x v="32"/>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x v="1"/>
          </reference>
        </references>
      </pivotArea>
    </format>
    <format dxfId="184">
      <pivotArea dataOnly="0" labelOnly="1" outline="0" fieldPosition="0">
        <references count="9">
          <reference field="0" count="1" selected="0">
            <x v="0"/>
          </reference>
          <reference field="2" count="1" selected="0">
            <x v="50"/>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selected="0">
            <x v="39"/>
          </reference>
          <reference field="11" count="1">
            <x v="20"/>
          </reference>
        </references>
      </pivotArea>
    </format>
    <format dxfId="183">
      <pivotArea dataOnly="0" labelOnly="1" outline="0" fieldPosition="0">
        <references count="9">
          <reference field="0" count="1" selected="0">
            <x v="0"/>
          </reference>
          <reference field="2" count="1" selected="0">
            <x v="51"/>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x v="13"/>
          </reference>
        </references>
      </pivotArea>
    </format>
    <format dxfId="182">
      <pivotArea dataOnly="0" labelOnly="1" outline="0" fieldPosition="0">
        <references count="9">
          <reference field="0" count="1" selected="0">
            <x v="1"/>
          </reference>
          <reference field="2" count="1" selected="0">
            <x v="30"/>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x v="5"/>
          </reference>
        </references>
      </pivotArea>
    </format>
    <format dxfId="181">
      <pivotArea dataOnly="0" labelOnly="1" outline="0" fieldPosition="0">
        <references count="9">
          <reference field="0" count="1" selected="0">
            <x v="1"/>
          </reference>
          <reference field="2" count="1" selected="0">
            <x v="33"/>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x v="8"/>
          </reference>
        </references>
      </pivotArea>
    </format>
    <format dxfId="180">
      <pivotArea dataOnly="0" labelOnly="1" outline="0" fieldPosition="0">
        <references count="9">
          <reference field="0" count="1" selected="0">
            <x v="1"/>
          </reference>
          <reference field="2" count="1" selected="0">
            <x v="34"/>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x v="3"/>
          </reference>
        </references>
      </pivotArea>
    </format>
    <format dxfId="179">
      <pivotArea dataOnly="0" labelOnly="1" outline="0" fieldPosition="0">
        <references count="9">
          <reference field="0" count="1" selected="0">
            <x v="1"/>
          </reference>
          <reference field="2" count="1" selected="0">
            <x v="41"/>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x v="6"/>
          </reference>
        </references>
      </pivotArea>
    </format>
    <format dxfId="178">
      <pivotArea dataOnly="0" labelOnly="1" outline="0" fieldPosition="0">
        <references count="9">
          <reference field="0" count="1" selected="0">
            <x v="1"/>
          </reference>
          <reference field="2" count="1" selected="0">
            <x v="42"/>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x v="14"/>
          </reference>
        </references>
      </pivotArea>
    </format>
    <format dxfId="177">
      <pivotArea dataOnly="0" labelOnly="1" outline="0" fieldPosition="0">
        <references count="9">
          <reference field="0" count="1" selected="0">
            <x v="1"/>
          </reference>
          <reference field="2" count="1" selected="0">
            <x v="5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x v="11"/>
          </reference>
        </references>
      </pivotArea>
    </format>
    <format dxfId="176">
      <pivotArea dataOnly="0" labelOnly="1" outline="0" fieldPosition="0">
        <references count="9">
          <reference field="0" count="1" selected="0">
            <x v="2"/>
          </reference>
          <reference field="2" count="1" selected="0">
            <x v="38"/>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x v="7"/>
          </reference>
        </references>
      </pivotArea>
    </format>
    <format dxfId="175">
      <pivotArea dataOnly="0" labelOnly="1" outline="0" fieldPosition="0">
        <references count="9">
          <reference field="0" count="1" selected="0">
            <x v="2"/>
          </reference>
          <reference field="2" count="1" selected="0">
            <x v="39"/>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x v="18"/>
          </reference>
        </references>
      </pivotArea>
    </format>
    <format dxfId="174">
      <pivotArea dataOnly="0" labelOnly="1" outline="0" fieldPosition="0">
        <references count="9">
          <reference field="0" count="1" selected="0">
            <x v="2"/>
          </reference>
          <reference field="2" count="1" selected="0">
            <x v="43"/>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x v="19"/>
          </reference>
        </references>
      </pivotArea>
    </format>
    <format dxfId="173">
      <pivotArea dataOnly="0" labelOnly="1" outline="0" fieldPosition="0">
        <references count="9">
          <reference field="0" count="1" selected="0">
            <x v="2"/>
          </reference>
          <reference field="2" count="1" selected="0">
            <x v="4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x v="16"/>
          </reference>
        </references>
      </pivotArea>
    </format>
    <format dxfId="172">
      <pivotArea dataOnly="0" labelOnly="1" outline="0" fieldPosition="0">
        <references count="9">
          <reference field="0" count="1" selected="0">
            <x v="2"/>
          </reference>
          <reference field="2" count="1" selected="0">
            <x v="45"/>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x v="12"/>
          </reference>
        </references>
      </pivotArea>
    </format>
    <format dxfId="171">
      <pivotArea dataOnly="0" labelOnly="1" outline="0" fieldPosition="0">
        <references count="9">
          <reference field="0" count="1" selected="0">
            <x v="2"/>
          </reference>
          <reference field="2" count="1" selected="0">
            <x v="52"/>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x v="10"/>
          </reference>
        </references>
      </pivotArea>
    </format>
    <format dxfId="170">
      <pivotArea dataOnly="0" labelOnly="1" outline="0" fieldPosition="0">
        <references count="9">
          <reference field="0" count="1" selected="0">
            <x v="2"/>
          </reference>
          <reference field="2" count="1" selected="0">
            <x v="54"/>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x v="20"/>
          </reference>
        </references>
      </pivotArea>
    </format>
    <format dxfId="169">
      <pivotArea dataOnly="0" labelOnly="1" outline="0" fieldPosition="0">
        <references count="9">
          <reference field="0" count="1" selected="0">
            <x v="3"/>
          </reference>
          <reference field="2" count="1" selected="0">
            <x v="35"/>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x v="8"/>
          </reference>
        </references>
      </pivotArea>
    </format>
    <format dxfId="168">
      <pivotArea dataOnly="0" labelOnly="1" outline="0" fieldPosition="0">
        <references count="9">
          <reference field="0" count="1" selected="0">
            <x v="3"/>
          </reference>
          <reference field="2" count="1" selected="0">
            <x v="40"/>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selected="0">
            <x v="21"/>
          </reference>
          <reference field="11" count="1">
            <x v="20"/>
          </reference>
        </references>
      </pivotArea>
    </format>
    <format dxfId="167">
      <pivotArea dataOnly="0" labelOnly="1" outline="0" fieldPosition="0">
        <references count="9">
          <reference field="0" count="1" selected="0">
            <x v="3"/>
          </reference>
          <reference field="2" count="1" selected="0">
            <x v="47"/>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x v="15"/>
          </reference>
        </references>
      </pivotArea>
    </format>
    <format dxfId="166">
      <pivotArea dataOnly="0" labelOnly="1" outline="0" fieldPosition="0">
        <references count="9">
          <reference field="0" count="1" selected="0">
            <x v="3"/>
          </reference>
          <reference field="2" count="1" selected="0">
            <x v="55"/>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x v="9"/>
          </reference>
        </references>
      </pivotArea>
    </format>
    <format dxfId="165">
      <pivotArea dataOnly="0" labelOnly="1" outline="0" fieldPosition="0">
        <references count="9">
          <reference field="0" count="1" selected="0">
            <x v="4"/>
          </reference>
          <reference field="2" count="1" selected="0">
            <x v="3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x v="1"/>
          </reference>
        </references>
      </pivotArea>
    </format>
    <format dxfId="164">
      <pivotArea dataOnly="0" labelOnly="1" outline="0" fieldPosition="0">
        <references count="9">
          <reference field="0" count="1" selected="0">
            <x v="4"/>
          </reference>
          <reference field="2" count="1" selected="0">
            <x v="36"/>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x v="2"/>
          </reference>
        </references>
      </pivotArea>
    </format>
    <format dxfId="163">
      <pivotArea dataOnly="0" labelOnly="1" outline="0" fieldPosition="0">
        <references count="9">
          <reference field="0" count="1" selected="0">
            <x v="4"/>
          </reference>
          <reference field="2" count="1" selected="0">
            <x v="37"/>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x v="5"/>
          </reference>
        </references>
      </pivotArea>
    </format>
    <format dxfId="162">
      <pivotArea dataOnly="0" labelOnly="1" outline="0" fieldPosition="0">
        <references count="9">
          <reference field="0" count="1" selected="0">
            <x v="4"/>
          </reference>
          <reference field="2" count="1" selected="0">
            <x v="46"/>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x v="4"/>
          </reference>
        </references>
      </pivotArea>
    </format>
    <format dxfId="161">
      <pivotArea dataOnly="0" labelOnly="1" outline="0" fieldPosition="0">
        <references count="9">
          <reference field="0" count="1" selected="0">
            <x v="4"/>
          </reference>
          <reference field="2" count="1" selected="0">
            <x v="48"/>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x v="3"/>
          </reference>
        </references>
      </pivotArea>
    </format>
    <format dxfId="160">
      <pivotArea dataOnly="0" labelOnly="1" outline="0" fieldPosition="0">
        <references count="9">
          <reference field="0" count="1" selected="0">
            <x v="4"/>
          </reference>
          <reference field="2" count="1" selected="0">
            <x v="49"/>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x v="17"/>
          </reference>
        </references>
      </pivotArea>
    </format>
    <format dxfId="159">
      <pivotArea dataOnly="0" labelOnly="1" outline="0" fieldPosition="0">
        <references count="10">
          <reference field="0" count="1" selected="0">
            <x v="0"/>
          </reference>
          <reference field="2" count="1" selected="0">
            <x v="28"/>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selected="0">
            <x v="0"/>
          </reference>
          <reference field="12" count="1">
            <x v="70"/>
          </reference>
        </references>
      </pivotArea>
    </format>
    <format dxfId="158">
      <pivotArea dataOnly="0" labelOnly="1" outline="0" fieldPosition="0">
        <references count="10">
          <reference field="0" count="1" selected="0">
            <x v="0"/>
          </reference>
          <reference field="2" count="1" selected="0">
            <x v="29"/>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selected="0">
            <x v="7"/>
          </reference>
          <reference field="12" count="1">
            <x v="71"/>
          </reference>
        </references>
      </pivotArea>
    </format>
    <format dxfId="157">
      <pivotArea dataOnly="0" labelOnly="1" outline="0" fieldPosition="0">
        <references count="10">
          <reference field="0" count="1" selected="0">
            <x v="0"/>
          </reference>
          <reference field="2" count="1" selected="0">
            <x v="32"/>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1"/>
          </reference>
          <reference field="12" count="1">
            <x v="3"/>
          </reference>
        </references>
      </pivotArea>
    </format>
    <format dxfId="156">
      <pivotArea dataOnly="0" labelOnly="1" outline="0" fieldPosition="0">
        <references count="10">
          <reference field="0" count="1" selected="0">
            <x v="0"/>
          </reference>
          <reference field="2" count="1" selected="0">
            <x v="50"/>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selected="0">
            <x v="39"/>
          </reference>
          <reference field="11" count="1" selected="0">
            <x v="20"/>
          </reference>
          <reference field="12" count="1">
            <x v="26"/>
          </reference>
        </references>
      </pivotArea>
    </format>
    <format dxfId="155">
      <pivotArea dataOnly="0" labelOnly="1" outline="0" fieldPosition="0">
        <references count="10">
          <reference field="0" count="1" selected="0">
            <x v="0"/>
          </reference>
          <reference field="2" count="1" selected="0">
            <x v="51"/>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13"/>
          </reference>
          <reference field="12" count="1">
            <x v="82"/>
          </reference>
        </references>
      </pivotArea>
    </format>
    <format dxfId="154">
      <pivotArea dataOnly="0" labelOnly="1" outline="0" fieldPosition="0">
        <references count="10">
          <reference field="0" count="1" selected="0">
            <x v="1"/>
          </reference>
          <reference field="2" count="1" selected="0">
            <x v="30"/>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5"/>
          </reference>
          <reference field="12" count="1">
            <x v="56"/>
          </reference>
        </references>
      </pivotArea>
    </format>
    <format dxfId="153">
      <pivotArea dataOnly="0" labelOnly="1" outline="0" fieldPosition="0">
        <references count="10">
          <reference field="0" count="1" selected="0">
            <x v="1"/>
          </reference>
          <reference field="2" count="1" selected="0">
            <x v="33"/>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8"/>
          </reference>
          <reference field="12" count="1">
            <x v="58"/>
          </reference>
        </references>
      </pivotArea>
    </format>
    <format dxfId="152">
      <pivotArea dataOnly="0" labelOnly="1" outline="0" fieldPosition="0">
        <references count="10">
          <reference field="0" count="1" selected="0">
            <x v="1"/>
          </reference>
          <reference field="2" count="1" selected="0">
            <x v="34"/>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selected="0">
            <x v="3"/>
          </reference>
          <reference field="12" count="1">
            <x v="72"/>
          </reference>
        </references>
      </pivotArea>
    </format>
    <format dxfId="151">
      <pivotArea dataOnly="0" labelOnly="1" outline="0" fieldPosition="0">
        <references count="10">
          <reference field="0" count="1" selected="0">
            <x v="1"/>
          </reference>
          <reference field="2" count="1" selected="0">
            <x v="41"/>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6"/>
          </reference>
          <reference field="12" count="1">
            <x v="61"/>
          </reference>
        </references>
      </pivotArea>
    </format>
    <format dxfId="150">
      <pivotArea dataOnly="0" labelOnly="1" outline="0" fieldPosition="0">
        <references count="10">
          <reference field="0" count="1" selected="0">
            <x v="1"/>
          </reference>
          <reference field="2" count="1" selected="0">
            <x v="42"/>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14"/>
          </reference>
          <reference field="12" count="1">
            <x v="79"/>
          </reference>
        </references>
      </pivotArea>
    </format>
    <format dxfId="149">
      <pivotArea dataOnly="0" labelOnly="1" outline="0" fieldPosition="0">
        <references count="10">
          <reference field="0" count="1" selected="0">
            <x v="1"/>
          </reference>
          <reference field="2" count="1" selected="0">
            <x v="5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11"/>
          </reference>
          <reference field="12" count="1">
            <x v="23"/>
          </reference>
        </references>
      </pivotArea>
    </format>
    <format dxfId="148">
      <pivotArea dataOnly="0" labelOnly="1" outline="0" fieldPosition="0">
        <references count="10">
          <reference field="0" count="1" selected="0">
            <x v="2"/>
          </reference>
          <reference field="2" count="1" selected="0">
            <x v="38"/>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7"/>
          </reference>
          <reference field="12" count="1">
            <x v="15"/>
          </reference>
        </references>
      </pivotArea>
    </format>
    <format dxfId="147">
      <pivotArea dataOnly="0" labelOnly="1" outline="0" fieldPosition="0">
        <references count="10">
          <reference field="0" count="1" selected="0">
            <x v="2"/>
          </reference>
          <reference field="2" count="1" selected="0">
            <x v="39"/>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18"/>
          </reference>
          <reference field="12" count="1">
            <x v="78"/>
          </reference>
        </references>
      </pivotArea>
    </format>
    <format dxfId="146">
      <pivotArea dataOnly="0" labelOnly="1" outline="0" fieldPosition="0">
        <references count="10">
          <reference field="0" count="1" selected="0">
            <x v="2"/>
          </reference>
          <reference field="2" count="1" selected="0">
            <x v="43"/>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19"/>
          </reference>
          <reference field="12" count="1">
            <x v="80"/>
          </reference>
        </references>
      </pivotArea>
    </format>
    <format dxfId="145">
      <pivotArea dataOnly="0" labelOnly="1" outline="0" fieldPosition="0">
        <references count="10">
          <reference field="0" count="1" selected="0">
            <x v="2"/>
          </reference>
          <reference field="2" count="1" selected="0">
            <x v="4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16"/>
          </reference>
          <reference field="12" count="1">
            <x v="81"/>
          </reference>
        </references>
      </pivotArea>
    </format>
    <format dxfId="144">
      <pivotArea dataOnly="0" labelOnly="1" outline="0" fieldPosition="0">
        <references count="10">
          <reference field="0" count="1" selected="0">
            <x v="2"/>
          </reference>
          <reference field="2" count="1" selected="0">
            <x v="45"/>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12"/>
          </reference>
          <reference field="12" count="1">
            <x v="82"/>
          </reference>
        </references>
      </pivotArea>
    </format>
    <format dxfId="143">
      <pivotArea dataOnly="0" labelOnly="1" outline="0" fieldPosition="0">
        <references count="10">
          <reference field="0" count="1" selected="0">
            <x v="2"/>
          </reference>
          <reference field="2" count="1" selected="0">
            <x v="52"/>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10"/>
          </reference>
          <reference field="12" count="1">
            <x v="67"/>
          </reference>
        </references>
      </pivotArea>
    </format>
    <format dxfId="142">
      <pivotArea dataOnly="0" labelOnly="1" outline="0" fieldPosition="0">
        <references count="10">
          <reference field="0" count="1" selected="0">
            <x v="2"/>
          </reference>
          <reference field="2" count="1" selected="0">
            <x v="54"/>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0"/>
          </reference>
          <reference field="12" count="1">
            <x v="26"/>
          </reference>
        </references>
      </pivotArea>
    </format>
    <format dxfId="141">
      <pivotArea dataOnly="0" labelOnly="1" outline="0" fieldPosition="0">
        <references count="10">
          <reference field="0" count="1" selected="0">
            <x v="3"/>
          </reference>
          <reference field="2" count="1" selected="0">
            <x v="35"/>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8"/>
          </reference>
          <reference field="12" count="1">
            <x v="59"/>
          </reference>
        </references>
      </pivotArea>
    </format>
    <format dxfId="140">
      <pivotArea dataOnly="0" labelOnly="1" outline="0" fieldPosition="0">
        <references count="10">
          <reference field="0" count="1" selected="0">
            <x v="3"/>
          </reference>
          <reference field="2" count="1" selected="0">
            <x v="40"/>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selected="0">
            <x v="21"/>
          </reference>
          <reference field="11" count="1" selected="0">
            <x v="20"/>
          </reference>
          <reference field="12" count="1">
            <x v="26"/>
          </reference>
        </references>
      </pivotArea>
    </format>
    <format dxfId="139">
      <pivotArea dataOnly="0" labelOnly="1" outline="0" fieldPosition="0">
        <references count="10">
          <reference field="0" count="1" selected="0">
            <x v="3"/>
          </reference>
          <reference field="2" count="1" selected="0">
            <x v="47"/>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5"/>
          </reference>
          <reference field="12" count="1">
            <x v="83"/>
          </reference>
        </references>
      </pivotArea>
    </format>
    <format dxfId="138">
      <pivotArea dataOnly="0" labelOnly="1" outline="0" fieldPosition="0">
        <references count="10">
          <reference field="0" count="1" selected="0">
            <x v="3"/>
          </reference>
          <reference field="2" count="1" selected="0">
            <x v="55"/>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9"/>
          </reference>
          <reference field="12" count="1">
            <x v="77"/>
          </reference>
        </references>
      </pivotArea>
    </format>
    <format dxfId="137">
      <pivotArea dataOnly="0" labelOnly="1" outline="0" fieldPosition="0">
        <references count="10">
          <reference field="0" count="1" selected="0">
            <x v="4"/>
          </reference>
          <reference field="2" count="1" selected="0">
            <x v="3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1"/>
          </reference>
          <reference field="12" count="1">
            <x v="57"/>
          </reference>
        </references>
      </pivotArea>
    </format>
    <format dxfId="136">
      <pivotArea dataOnly="0" labelOnly="1" outline="0" fieldPosition="0">
        <references count="10">
          <reference field="0" count="1" selected="0">
            <x v="4"/>
          </reference>
          <reference field="2" count="1" selected="0">
            <x v="36"/>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2"/>
          </reference>
          <reference field="12" count="1">
            <x v="0"/>
          </reference>
        </references>
      </pivotArea>
    </format>
    <format dxfId="135">
      <pivotArea dataOnly="0" labelOnly="1" outline="0" fieldPosition="0">
        <references count="10">
          <reference field="0" count="1" selected="0">
            <x v="4"/>
          </reference>
          <reference field="2" count="1" selected="0">
            <x v="37"/>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5"/>
          </reference>
          <reference field="12" count="1">
            <x v="5"/>
          </reference>
        </references>
      </pivotArea>
    </format>
    <format dxfId="134">
      <pivotArea dataOnly="0" labelOnly="1" outline="0" fieldPosition="0">
        <references count="10">
          <reference field="0" count="1" selected="0">
            <x v="4"/>
          </reference>
          <reference field="2" count="1" selected="0">
            <x v="46"/>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4"/>
          </reference>
          <reference field="12" count="1">
            <x v="7"/>
          </reference>
        </references>
      </pivotArea>
    </format>
    <format dxfId="133">
      <pivotArea dataOnly="0" labelOnly="1" outline="0" fieldPosition="0">
        <references count="10">
          <reference field="0" count="1" selected="0">
            <x v="4"/>
          </reference>
          <reference field="2" count="1" selected="0">
            <x v="48"/>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3"/>
          </reference>
          <reference field="12" count="1">
            <x v="35"/>
          </reference>
        </references>
      </pivotArea>
    </format>
    <format dxfId="132">
      <pivotArea dataOnly="0" labelOnly="1" outline="0" fieldPosition="0">
        <references count="10">
          <reference field="0" count="1" selected="0">
            <x v="4"/>
          </reference>
          <reference field="2" count="1" selected="0">
            <x v="49"/>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17"/>
          </reference>
          <reference field="12" count="1">
            <x v="84"/>
          </reference>
        </references>
      </pivotArea>
    </format>
    <format dxfId="131">
      <pivotArea dataOnly="0" labelOnly="1" outline="0" fieldPosition="0">
        <references count="11">
          <reference field="0" count="1" selected="0">
            <x v="0"/>
          </reference>
          <reference field="2" count="1" selected="0">
            <x v="28"/>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selected="0">
            <x v="0"/>
          </reference>
          <reference field="12" count="1" selected="0">
            <x v="70"/>
          </reference>
          <reference field="13" count="1">
            <x v="68"/>
          </reference>
        </references>
      </pivotArea>
    </format>
    <format dxfId="130">
      <pivotArea dataOnly="0" labelOnly="1" outline="0" fieldPosition="0">
        <references count="11">
          <reference field="0" count="1" selected="0">
            <x v="0"/>
          </reference>
          <reference field="2" count="1" selected="0">
            <x v="29"/>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selected="0">
            <x v="7"/>
          </reference>
          <reference field="12" count="1" selected="0">
            <x v="71"/>
          </reference>
          <reference field="13" count="1">
            <x v="9"/>
          </reference>
        </references>
      </pivotArea>
    </format>
    <format dxfId="129">
      <pivotArea dataOnly="0" labelOnly="1" outline="0" fieldPosition="0">
        <references count="11">
          <reference field="0" count="1" selected="0">
            <x v="0"/>
          </reference>
          <reference field="2" count="1" selected="0">
            <x v="32"/>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1"/>
          </reference>
          <reference field="12" count="1" selected="0">
            <x v="3"/>
          </reference>
          <reference field="13" count="1">
            <x v="70"/>
          </reference>
        </references>
      </pivotArea>
    </format>
    <format dxfId="128">
      <pivotArea dataOnly="0" labelOnly="1" outline="0" fieldPosition="0">
        <references count="11">
          <reference field="0" count="1" selected="0">
            <x v="0"/>
          </reference>
          <reference field="2" count="1" selected="0">
            <x v="50"/>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selected="0">
            <x v="39"/>
          </reference>
          <reference field="11" count="1" selected="0">
            <x v="20"/>
          </reference>
          <reference field="12" count="1" selected="0">
            <x v="26"/>
          </reference>
          <reference field="13" count="1">
            <x v="20"/>
          </reference>
        </references>
      </pivotArea>
    </format>
    <format dxfId="127">
      <pivotArea dataOnly="0" labelOnly="1" outline="0" fieldPosition="0">
        <references count="11">
          <reference field="0" count="1" selected="0">
            <x v="0"/>
          </reference>
          <reference field="2" count="1" selected="0">
            <x v="51"/>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13"/>
          </reference>
          <reference field="12" count="1" selected="0">
            <x v="82"/>
          </reference>
          <reference field="13" count="1">
            <x v="75"/>
          </reference>
        </references>
      </pivotArea>
    </format>
    <format dxfId="126">
      <pivotArea dataOnly="0" labelOnly="1" outline="0" fieldPosition="0">
        <references count="11">
          <reference field="0" count="1" selected="0">
            <x v="1"/>
          </reference>
          <reference field="2" count="1" selected="0">
            <x v="30"/>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5"/>
          </reference>
          <reference field="12" count="1" selected="0">
            <x v="56"/>
          </reference>
          <reference field="13" count="1">
            <x v="69"/>
          </reference>
        </references>
      </pivotArea>
    </format>
    <format dxfId="125">
      <pivotArea dataOnly="0" labelOnly="1" outline="0" fieldPosition="0">
        <references count="11">
          <reference field="0" count="1" selected="0">
            <x v="1"/>
          </reference>
          <reference field="2" count="1" selected="0">
            <x v="33"/>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8"/>
          </reference>
          <reference field="12" count="1" selected="0">
            <x v="58"/>
          </reference>
          <reference field="13" count="1">
            <x v="20"/>
          </reference>
        </references>
      </pivotArea>
    </format>
    <format dxfId="124">
      <pivotArea dataOnly="0" labelOnly="1" outline="0" fieldPosition="0">
        <references count="11">
          <reference field="0" count="1" selected="0">
            <x v="1"/>
          </reference>
          <reference field="2" count="1" selected="0">
            <x v="34"/>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selected="0">
            <x v="3"/>
          </reference>
          <reference field="12" count="1" selected="0">
            <x v="72"/>
          </reference>
          <reference field="13" count="1">
            <x v="1"/>
          </reference>
        </references>
      </pivotArea>
    </format>
    <format dxfId="123">
      <pivotArea dataOnly="0" labelOnly="1" outline="0" fieldPosition="0">
        <references count="11">
          <reference field="0" count="1" selected="0">
            <x v="1"/>
          </reference>
          <reference field="2" count="1" selected="0">
            <x v="41"/>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6"/>
          </reference>
          <reference field="12" count="1" selected="0">
            <x v="61"/>
          </reference>
          <reference field="13" count="1">
            <x v="20"/>
          </reference>
        </references>
      </pivotArea>
    </format>
    <format dxfId="122">
      <pivotArea dataOnly="0" labelOnly="1" outline="0" fieldPosition="0">
        <references count="11">
          <reference field="0" count="1" selected="0">
            <x v="1"/>
          </reference>
          <reference field="2" count="1" selected="0">
            <x v="42"/>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14"/>
          </reference>
          <reference field="12" count="1" selected="0">
            <x v="79"/>
          </reference>
          <reference field="13" count="1">
            <x v="72"/>
          </reference>
        </references>
      </pivotArea>
    </format>
    <format dxfId="121">
      <pivotArea dataOnly="0" labelOnly="1" outline="0" fieldPosition="0">
        <references count="11">
          <reference field="0" count="1" selected="0">
            <x v="1"/>
          </reference>
          <reference field="2" count="1" selected="0">
            <x v="5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11"/>
          </reference>
          <reference field="12" count="1" selected="0">
            <x v="23"/>
          </reference>
          <reference field="13" count="1">
            <x v="20"/>
          </reference>
        </references>
      </pivotArea>
    </format>
    <format dxfId="120">
      <pivotArea dataOnly="0" labelOnly="1" outline="0" fieldPosition="0">
        <references count="11">
          <reference field="0" count="1" selected="0">
            <x v="2"/>
          </reference>
          <reference field="2" count="1" selected="0">
            <x v="38"/>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7"/>
          </reference>
          <reference field="12" count="1" selected="0">
            <x v="15"/>
          </reference>
          <reference field="13" count="1">
            <x v="20"/>
          </reference>
        </references>
      </pivotArea>
    </format>
    <format dxfId="119">
      <pivotArea dataOnly="0" labelOnly="1" outline="0" fieldPosition="0">
        <references count="11">
          <reference field="0" count="1" selected="0">
            <x v="2"/>
          </reference>
          <reference field="2" count="1" selected="0">
            <x v="39"/>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18"/>
          </reference>
          <reference field="12" count="1" selected="0">
            <x v="78"/>
          </reference>
          <reference field="13" count="1">
            <x v="71"/>
          </reference>
        </references>
      </pivotArea>
    </format>
    <format dxfId="118">
      <pivotArea dataOnly="0" labelOnly="1" outline="0" fieldPosition="0">
        <references count="11">
          <reference field="0" count="1" selected="0">
            <x v="2"/>
          </reference>
          <reference field="2" count="1" selected="0">
            <x v="43"/>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19"/>
          </reference>
          <reference field="12" count="1" selected="0">
            <x v="80"/>
          </reference>
          <reference field="13" count="1">
            <x v="73"/>
          </reference>
        </references>
      </pivotArea>
    </format>
    <format dxfId="117">
      <pivotArea dataOnly="0" labelOnly="1" outline="0" fieldPosition="0">
        <references count="11">
          <reference field="0" count="1" selected="0">
            <x v="2"/>
          </reference>
          <reference field="2" count="1" selected="0">
            <x v="4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16"/>
          </reference>
          <reference field="12" count="1" selected="0">
            <x v="81"/>
          </reference>
          <reference field="13" count="1">
            <x v="74"/>
          </reference>
        </references>
      </pivotArea>
    </format>
    <format dxfId="116">
      <pivotArea dataOnly="0" labelOnly="1" outline="0" fieldPosition="0">
        <references count="11">
          <reference field="0" count="1" selected="0">
            <x v="2"/>
          </reference>
          <reference field="2" count="1" selected="0">
            <x v="45"/>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12"/>
          </reference>
          <reference field="12" count="1" selected="0">
            <x v="82"/>
          </reference>
          <reference field="13" count="1">
            <x v="75"/>
          </reference>
        </references>
      </pivotArea>
    </format>
    <format dxfId="115">
      <pivotArea dataOnly="0" labelOnly="1" outline="0" fieldPosition="0">
        <references count="11">
          <reference field="0" count="1" selected="0">
            <x v="2"/>
          </reference>
          <reference field="2" count="1" selected="0">
            <x v="52"/>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10"/>
          </reference>
          <reference field="12" count="1" selected="0">
            <x v="67"/>
          </reference>
          <reference field="13" count="1">
            <x v="79"/>
          </reference>
        </references>
      </pivotArea>
    </format>
    <format dxfId="114">
      <pivotArea dataOnly="0" labelOnly="1" outline="0" fieldPosition="0">
        <references count="11">
          <reference field="0" count="1" selected="0">
            <x v="2"/>
          </reference>
          <reference field="2" count="1" selected="0">
            <x v="54"/>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0"/>
          </reference>
          <reference field="12" count="1" selected="0">
            <x v="26"/>
          </reference>
          <reference field="13" count="1">
            <x v="20"/>
          </reference>
        </references>
      </pivotArea>
    </format>
    <format dxfId="113">
      <pivotArea dataOnly="0" labelOnly="1" outline="0" fieldPosition="0">
        <references count="11">
          <reference field="0" count="1" selected="0">
            <x v="3"/>
          </reference>
          <reference field="2" count="1" selected="0">
            <x v="35"/>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8"/>
          </reference>
          <reference field="12" count="1" selected="0">
            <x v="59"/>
          </reference>
          <reference field="13" count="1">
            <x v="12"/>
          </reference>
        </references>
      </pivotArea>
    </format>
    <format dxfId="112">
      <pivotArea dataOnly="0" labelOnly="1" outline="0" fieldPosition="0">
        <references count="11">
          <reference field="0" count="1" selected="0">
            <x v="3"/>
          </reference>
          <reference field="2" count="1" selected="0">
            <x v="40"/>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selected="0">
            <x v="21"/>
          </reference>
          <reference field="11" count="1" selected="0">
            <x v="20"/>
          </reference>
          <reference field="12" count="1" selected="0">
            <x v="26"/>
          </reference>
          <reference field="13" count="1">
            <x v="20"/>
          </reference>
        </references>
      </pivotArea>
    </format>
    <format dxfId="111">
      <pivotArea dataOnly="0" labelOnly="1" outline="0" fieldPosition="0">
        <references count="11">
          <reference field="0" count="1" selected="0">
            <x v="3"/>
          </reference>
          <reference field="2" count="1" selected="0">
            <x v="47"/>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5"/>
          </reference>
          <reference field="12" count="1" selected="0">
            <x v="83"/>
          </reference>
          <reference field="13" count="1">
            <x v="77"/>
          </reference>
        </references>
      </pivotArea>
    </format>
    <format dxfId="110">
      <pivotArea dataOnly="0" labelOnly="1" outline="0" fieldPosition="0">
        <references count="11">
          <reference field="0" count="1" selected="0">
            <x v="3"/>
          </reference>
          <reference field="2" count="1" selected="0">
            <x v="55"/>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9"/>
          </reference>
          <reference field="12" count="1" selected="0">
            <x v="77"/>
          </reference>
          <reference field="13" count="1">
            <x v="20"/>
          </reference>
        </references>
      </pivotArea>
    </format>
    <format dxfId="109">
      <pivotArea dataOnly="0" labelOnly="1" outline="0" fieldPosition="0">
        <references count="11">
          <reference field="0" count="1" selected="0">
            <x v="4"/>
          </reference>
          <reference field="2" count="1" selected="0">
            <x v="3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1"/>
          </reference>
          <reference field="12" count="1" selected="0">
            <x v="57"/>
          </reference>
          <reference field="13" count="1">
            <x v="2"/>
          </reference>
        </references>
      </pivotArea>
    </format>
    <format dxfId="108">
      <pivotArea dataOnly="0" labelOnly="1" outline="0" fieldPosition="0">
        <references count="11">
          <reference field="0" count="1" selected="0">
            <x v="4"/>
          </reference>
          <reference field="2" count="1" selected="0">
            <x v="36"/>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2"/>
          </reference>
          <reference field="12" count="1" selected="0">
            <x v="0"/>
          </reference>
          <reference field="13" count="1">
            <x v="59"/>
          </reference>
        </references>
      </pivotArea>
    </format>
    <format dxfId="107">
      <pivotArea dataOnly="0" labelOnly="1" outline="0" fieldPosition="0">
        <references count="11">
          <reference field="0" count="1" selected="0">
            <x v="4"/>
          </reference>
          <reference field="2" count="1" selected="0">
            <x v="37"/>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5"/>
          </reference>
          <reference field="12" count="1" selected="0">
            <x v="5"/>
          </reference>
          <reference field="13" count="1">
            <x v="20"/>
          </reference>
        </references>
      </pivotArea>
    </format>
    <format dxfId="106">
      <pivotArea dataOnly="0" labelOnly="1" outline="0" fieldPosition="0">
        <references count="11">
          <reference field="0" count="1" selected="0">
            <x v="4"/>
          </reference>
          <reference field="2" count="1" selected="0">
            <x v="46"/>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4"/>
          </reference>
          <reference field="12" count="1" selected="0">
            <x v="7"/>
          </reference>
          <reference field="13" count="1">
            <x v="76"/>
          </reference>
        </references>
      </pivotArea>
    </format>
    <format dxfId="105">
      <pivotArea dataOnly="0" labelOnly="1" outline="0" fieldPosition="0">
        <references count="11">
          <reference field="0" count="1" selected="0">
            <x v="4"/>
          </reference>
          <reference field="2" count="1" selected="0">
            <x v="48"/>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3"/>
          </reference>
          <reference field="12" count="1" selected="0">
            <x v="35"/>
          </reference>
          <reference field="13" count="1">
            <x v="78"/>
          </reference>
        </references>
      </pivotArea>
    </format>
    <format dxfId="104">
      <pivotArea dataOnly="0" labelOnly="1" outline="0" fieldPosition="0">
        <references count="11">
          <reference field="0" count="1" selected="0">
            <x v="4"/>
          </reference>
          <reference field="2" count="1" selected="0">
            <x v="49"/>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17"/>
          </reference>
          <reference field="12" count="1" selected="0">
            <x v="84"/>
          </reference>
          <reference field="13" count="1">
            <x v="20"/>
          </reference>
        </references>
      </pivotArea>
    </format>
    <format dxfId="103">
      <pivotArea dataOnly="0" labelOnly="1" outline="0" fieldPosition="0">
        <references count="1">
          <reference field="4294967294" count="3">
            <x v="0"/>
            <x v="1"/>
            <x v="2"/>
          </reference>
        </references>
      </pivotArea>
    </format>
  </formats>
  <conditionalFormats count="1">
    <conditionalFormat scope="data" priority="21">
      <pivotAreas count="1">
        <pivotArea outline="0"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2" cacheId="2" applyNumberFormats="0" applyBorderFormats="0" applyFontFormats="0" applyPatternFormats="0" applyAlignmentFormats="0" applyWidthHeightFormats="1" dataCaption="Values" updatedVersion="4" minRefreshableVersion="3" showDrill="0" useAutoFormatting="1" itemPrintTitles="1" createdVersion="4" indent="0" compact="0" compactData="0" multipleFieldFilters="0">
  <location ref="R2:T31" firstHeaderRow="1" firstDataRow="1" firstDataCol="3"/>
  <pivotFields count="17">
    <pivotField axis="axisRow" compact="0" outline="0" showAll="0" defaultSubtotal="0">
      <items count="5">
        <item x="0"/>
        <item x="1"/>
        <item x="4"/>
        <item x="3"/>
        <item x="2"/>
      </items>
    </pivotField>
    <pivotField compact="0" outline="0" showAll="0"/>
    <pivotField axis="axisRow" compact="0" outline="0" showAll="0" defaultSubtotal="0">
      <items count="56">
        <item m="1" x="49"/>
        <item m="1" x="46"/>
        <item m="1" x="48"/>
        <item m="1" x="51"/>
        <item m="1" x="55"/>
        <item m="1" x="30"/>
        <item m="1" x="33"/>
        <item m="1" x="37"/>
        <item m="1" x="40"/>
        <item m="1" x="43"/>
        <item m="1" x="45"/>
        <item m="1" x="52"/>
        <item m="1" x="47"/>
        <item m="1" x="50"/>
        <item m="1" x="53"/>
        <item m="1" x="29"/>
        <item m="1" x="32"/>
        <item m="1" x="35"/>
        <item m="1" x="39"/>
        <item m="1" x="42"/>
        <item m="1" x="44"/>
        <item m="1" x="54"/>
        <item m="1" x="28"/>
        <item m="1" x="31"/>
        <item m="1" x="34"/>
        <item m="1" x="36"/>
        <item m="1" x="38"/>
        <item m="1" x="41"/>
        <item x="0"/>
        <item x="1"/>
        <item x="2"/>
        <item x="3"/>
        <item x="4"/>
        <item x="5"/>
        <item x="6"/>
        <item x="7"/>
        <item x="8"/>
        <item x="9"/>
        <item x="10"/>
        <item x="11"/>
        <item x="12"/>
        <item x="13"/>
        <item x="14"/>
        <item x="15"/>
        <item x="16"/>
        <item x="17"/>
        <item x="18"/>
        <item x="19"/>
        <item x="20"/>
        <item x="21"/>
        <item x="22"/>
        <item x="23"/>
        <item x="24"/>
        <item x="25"/>
        <item x="26"/>
        <item x="27"/>
      </items>
    </pivotField>
    <pivotField compact="0" outline="0" showAll="0"/>
    <pivotField compact="0" outline="0" showAll="0"/>
    <pivotField compact="0" outline="0" showAll="0"/>
    <pivotField compact="0" outline="0" showAll="0"/>
    <pivotField compact="0" outline="0" showAll="0"/>
    <pivotField axis="axisRow" compact="0" outline="0" showAll="0">
      <items count="8">
        <item x="6"/>
        <item x="4"/>
        <item x="1"/>
        <item x="0"/>
        <item x="5"/>
        <item x="2"/>
        <item x="3"/>
        <item t="default"/>
      </items>
    </pivotField>
    <pivotField compact="0" numFmtId="9" outline="0" showAll="0"/>
    <pivotField compact="0" numFmtId="164" outline="0" showAll="0"/>
    <pivotField compact="0" outline="0" showAll="0" defaultSubtotal="0"/>
    <pivotField compact="0" outline="0" showAll="0"/>
    <pivotField compact="0" outline="0" showAll="0"/>
    <pivotField compact="0" numFmtId="6" outline="0" showAll="0"/>
    <pivotField compact="0" numFmtId="6" outline="0" showAll="0"/>
    <pivotField compact="0" outline="0" showAll="0"/>
  </pivotFields>
  <rowFields count="3">
    <field x="0"/>
    <field x="2"/>
    <field x="8"/>
  </rowFields>
  <rowItems count="29">
    <i>
      <x/>
      <x v="28"/>
      <x v="3"/>
    </i>
    <i r="1">
      <x v="29"/>
      <x v="2"/>
    </i>
    <i r="1">
      <x v="32"/>
      <x v="5"/>
    </i>
    <i r="1">
      <x v="50"/>
      <x v="4"/>
    </i>
    <i r="1">
      <x v="51"/>
      <x v="2"/>
    </i>
    <i>
      <x v="1"/>
      <x v="30"/>
      <x v="5"/>
    </i>
    <i r="1">
      <x v="33"/>
      <x v="1"/>
    </i>
    <i r="1">
      <x v="34"/>
      <x v="6"/>
    </i>
    <i r="1">
      <x v="41"/>
      <x v="1"/>
    </i>
    <i r="1">
      <x v="42"/>
      <x v="3"/>
    </i>
    <i r="1">
      <x v="53"/>
      <x v="1"/>
    </i>
    <i>
      <x v="2"/>
      <x v="38"/>
      <x v="1"/>
    </i>
    <i r="1">
      <x v="39"/>
      <x v="2"/>
    </i>
    <i r="1">
      <x v="43"/>
      <x v="2"/>
    </i>
    <i r="1">
      <x v="44"/>
      <x v="2"/>
    </i>
    <i r="1">
      <x v="45"/>
      <x v="5"/>
    </i>
    <i r="1">
      <x v="52"/>
      <x v="5"/>
    </i>
    <i r="1">
      <x v="54"/>
      <x/>
    </i>
    <i>
      <x v="3"/>
      <x v="35"/>
      <x v="2"/>
    </i>
    <i r="1">
      <x v="40"/>
      <x v="5"/>
    </i>
    <i r="1">
      <x v="47"/>
      <x v="3"/>
    </i>
    <i r="1">
      <x v="55"/>
      <x v="1"/>
    </i>
    <i>
      <x v="4"/>
      <x v="31"/>
      <x v="6"/>
    </i>
    <i r="1">
      <x v="36"/>
      <x v="6"/>
    </i>
    <i r="1">
      <x v="37"/>
      <x v="1"/>
    </i>
    <i r="1">
      <x v="46"/>
      <x v="6"/>
    </i>
    <i r="1">
      <x v="48"/>
      <x v="6"/>
    </i>
    <i r="1">
      <x v="49"/>
      <x v="1"/>
    </i>
    <i t="grand">
      <x/>
    </i>
  </rowItems>
  <colItems count="1">
    <i/>
  </colItems>
  <formats count="39">
    <format dxfId="64">
      <pivotArea type="all" dataOnly="0" outline="0" fieldPosition="0"/>
    </format>
    <format dxfId="63">
      <pivotArea field="0" type="button" dataOnly="0" labelOnly="1" outline="0" axis="axisRow" fieldPosition="0"/>
    </format>
    <format dxfId="62">
      <pivotArea field="2" type="button" dataOnly="0" labelOnly="1" outline="0" axis="axisRow" fieldPosition="1"/>
    </format>
    <format dxfId="61">
      <pivotArea field="8" type="button" dataOnly="0" labelOnly="1" outline="0" axis="axisRow" fieldPosition="2"/>
    </format>
    <format dxfId="60">
      <pivotArea dataOnly="0" labelOnly="1" outline="0" fieldPosition="0">
        <references count="1">
          <reference field="0" count="0"/>
        </references>
      </pivotArea>
    </format>
    <format dxfId="59">
      <pivotArea dataOnly="0" labelOnly="1" grandRow="1" outline="0" fieldPosition="0"/>
    </format>
    <format dxfId="58">
      <pivotArea dataOnly="0" labelOnly="1" outline="0" fieldPosition="0">
        <references count="2">
          <reference field="0" count="1" selected="0">
            <x v="0"/>
          </reference>
          <reference field="2" count="5">
            <x v="28"/>
            <x v="29"/>
            <x v="32"/>
            <x v="50"/>
            <x v="51"/>
          </reference>
        </references>
      </pivotArea>
    </format>
    <format dxfId="57">
      <pivotArea dataOnly="0" labelOnly="1" outline="0" fieldPosition="0">
        <references count="2">
          <reference field="0" count="1" selected="0">
            <x v="1"/>
          </reference>
          <reference field="2" count="6">
            <x v="30"/>
            <x v="33"/>
            <x v="34"/>
            <x v="41"/>
            <x v="42"/>
            <x v="53"/>
          </reference>
        </references>
      </pivotArea>
    </format>
    <format dxfId="56">
      <pivotArea dataOnly="0" labelOnly="1" outline="0" fieldPosition="0">
        <references count="2">
          <reference field="0" count="1" selected="0">
            <x v="2"/>
          </reference>
          <reference field="2" count="7">
            <x v="38"/>
            <x v="39"/>
            <x v="43"/>
            <x v="44"/>
            <x v="45"/>
            <x v="52"/>
            <x v="54"/>
          </reference>
        </references>
      </pivotArea>
    </format>
    <format dxfId="55">
      <pivotArea dataOnly="0" labelOnly="1" outline="0" fieldPosition="0">
        <references count="2">
          <reference field="0" count="1" selected="0">
            <x v="3"/>
          </reference>
          <reference field="2" count="4">
            <x v="35"/>
            <x v="40"/>
            <x v="47"/>
            <x v="55"/>
          </reference>
        </references>
      </pivotArea>
    </format>
    <format dxfId="54">
      <pivotArea dataOnly="0" labelOnly="1" outline="0" fieldPosition="0">
        <references count="2">
          <reference field="0" count="1" selected="0">
            <x v="4"/>
          </reference>
          <reference field="2" count="6">
            <x v="31"/>
            <x v="36"/>
            <x v="37"/>
            <x v="46"/>
            <x v="48"/>
            <x v="49"/>
          </reference>
        </references>
      </pivotArea>
    </format>
    <format dxfId="53">
      <pivotArea dataOnly="0" labelOnly="1" outline="0" fieldPosition="0">
        <references count="3">
          <reference field="0" count="1" selected="0">
            <x v="0"/>
          </reference>
          <reference field="2" count="1" selected="0">
            <x v="28"/>
          </reference>
          <reference field="8" count="1">
            <x v="3"/>
          </reference>
        </references>
      </pivotArea>
    </format>
    <format dxfId="52">
      <pivotArea dataOnly="0" labelOnly="1" outline="0" fieldPosition="0">
        <references count="3">
          <reference field="0" count="1" selected="0">
            <x v="0"/>
          </reference>
          <reference field="2" count="1" selected="0">
            <x v="29"/>
          </reference>
          <reference field="8" count="1">
            <x v="2"/>
          </reference>
        </references>
      </pivotArea>
    </format>
    <format dxfId="51">
      <pivotArea dataOnly="0" labelOnly="1" outline="0" fieldPosition="0">
        <references count="3">
          <reference field="0" count="1" selected="0">
            <x v="0"/>
          </reference>
          <reference field="2" count="1" selected="0">
            <x v="32"/>
          </reference>
          <reference field="8" count="1">
            <x v="5"/>
          </reference>
        </references>
      </pivotArea>
    </format>
    <format dxfId="50">
      <pivotArea dataOnly="0" labelOnly="1" outline="0" fieldPosition="0">
        <references count="3">
          <reference field="0" count="1" selected="0">
            <x v="0"/>
          </reference>
          <reference field="2" count="1" selected="0">
            <x v="50"/>
          </reference>
          <reference field="8" count="1">
            <x v="4"/>
          </reference>
        </references>
      </pivotArea>
    </format>
    <format dxfId="49">
      <pivotArea dataOnly="0" labelOnly="1" outline="0" fieldPosition="0">
        <references count="3">
          <reference field="0" count="1" selected="0">
            <x v="0"/>
          </reference>
          <reference field="2" count="1" selected="0">
            <x v="51"/>
          </reference>
          <reference field="8" count="1">
            <x v="2"/>
          </reference>
        </references>
      </pivotArea>
    </format>
    <format dxfId="48">
      <pivotArea dataOnly="0" labelOnly="1" outline="0" fieldPosition="0">
        <references count="3">
          <reference field="0" count="1" selected="0">
            <x v="1"/>
          </reference>
          <reference field="2" count="1" selected="0">
            <x v="30"/>
          </reference>
          <reference field="8" count="1">
            <x v="5"/>
          </reference>
        </references>
      </pivotArea>
    </format>
    <format dxfId="47">
      <pivotArea dataOnly="0" labelOnly="1" outline="0" fieldPosition="0">
        <references count="3">
          <reference field="0" count="1" selected="0">
            <x v="1"/>
          </reference>
          <reference field="2" count="1" selected="0">
            <x v="33"/>
          </reference>
          <reference field="8" count="1">
            <x v="1"/>
          </reference>
        </references>
      </pivotArea>
    </format>
    <format dxfId="46">
      <pivotArea dataOnly="0" labelOnly="1" outline="0" fieldPosition="0">
        <references count="3">
          <reference field="0" count="1" selected="0">
            <x v="1"/>
          </reference>
          <reference field="2" count="1" selected="0">
            <x v="34"/>
          </reference>
          <reference field="8" count="1">
            <x v="6"/>
          </reference>
        </references>
      </pivotArea>
    </format>
    <format dxfId="45">
      <pivotArea dataOnly="0" labelOnly="1" outline="0" fieldPosition="0">
        <references count="3">
          <reference field="0" count="1" selected="0">
            <x v="1"/>
          </reference>
          <reference field="2" count="1" selected="0">
            <x v="41"/>
          </reference>
          <reference field="8" count="1">
            <x v="1"/>
          </reference>
        </references>
      </pivotArea>
    </format>
    <format dxfId="44">
      <pivotArea dataOnly="0" labelOnly="1" outline="0" fieldPosition="0">
        <references count="3">
          <reference field="0" count="1" selected="0">
            <x v="1"/>
          </reference>
          <reference field="2" count="1" selected="0">
            <x v="42"/>
          </reference>
          <reference field="8" count="1">
            <x v="3"/>
          </reference>
        </references>
      </pivotArea>
    </format>
    <format dxfId="43">
      <pivotArea dataOnly="0" labelOnly="1" outline="0" fieldPosition="0">
        <references count="3">
          <reference field="0" count="1" selected="0">
            <x v="1"/>
          </reference>
          <reference field="2" count="1" selected="0">
            <x v="53"/>
          </reference>
          <reference field="8" count="1">
            <x v="1"/>
          </reference>
        </references>
      </pivotArea>
    </format>
    <format dxfId="42">
      <pivotArea dataOnly="0" labelOnly="1" outline="0" fieldPosition="0">
        <references count="3">
          <reference field="0" count="1" selected="0">
            <x v="2"/>
          </reference>
          <reference field="2" count="1" selected="0">
            <x v="38"/>
          </reference>
          <reference field="8" count="1">
            <x v="1"/>
          </reference>
        </references>
      </pivotArea>
    </format>
    <format dxfId="41">
      <pivotArea dataOnly="0" labelOnly="1" outline="0" fieldPosition="0">
        <references count="3">
          <reference field="0" count="1" selected="0">
            <x v="2"/>
          </reference>
          <reference field="2" count="1" selected="0">
            <x v="39"/>
          </reference>
          <reference field="8" count="1">
            <x v="2"/>
          </reference>
        </references>
      </pivotArea>
    </format>
    <format dxfId="40">
      <pivotArea dataOnly="0" labelOnly="1" outline="0" fieldPosition="0">
        <references count="3">
          <reference field="0" count="1" selected="0">
            <x v="2"/>
          </reference>
          <reference field="2" count="1" selected="0">
            <x v="43"/>
          </reference>
          <reference field="8" count="1">
            <x v="2"/>
          </reference>
        </references>
      </pivotArea>
    </format>
    <format dxfId="39">
      <pivotArea dataOnly="0" labelOnly="1" outline="0" fieldPosition="0">
        <references count="3">
          <reference field="0" count="1" selected="0">
            <x v="2"/>
          </reference>
          <reference field="2" count="1" selected="0">
            <x v="44"/>
          </reference>
          <reference field="8" count="1">
            <x v="2"/>
          </reference>
        </references>
      </pivotArea>
    </format>
    <format dxfId="38">
      <pivotArea dataOnly="0" labelOnly="1" outline="0" fieldPosition="0">
        <references count="3">
          <reference field="0" count="1" selected="0">
            <x v="2"/>
          </reference>
          <reference field="2" count="1" selected="0">
            <x v="45"/>
          </reference>
          <reference field="8" count="1">
            <x v="5"/>
          </reference>
        </references>
      </pivotArea>
    </format>
    <format dxfId="37">
      <pivotArea dataOnly="0" labelOnly="1" outline="0" fieldPosition="0">
        <references count="3">
          <reference field="0" count="1" selected="0">
            <x v="2"/>
          </reference>
          <reference field="2" count="1" selected="0">
            <x v="52"/>
          </reference>
          <reference field="8" count="1">
            <x v="5"/>
          </reference>
        </references>
      </pivotArea>
    </format>
    <format dxfId="36">
      <pivotArea dataOnly="0" labelOnly="1" outline="0" fieldPosition="0">
        <references count="3">
          <reference field="0" count="1" selected="0">
            <x v="2"/>
          </reference>
          <reference field="2" count="1" selected="0">
            <x v="54"/>
          </reference>
          <reference field="8" count="1">
            <x v="0"/>
          </reference>
        </references>
      </pivotArea>
    </format>
    <format dxfId="35">
      <pivotArea dataOnly="0" labelOnly="1" outline="0" fieldPosition="0">
        <references count="3">
          <reference field="0" count="1" selected="0">
            <x v="3"/>
          </reference>
          <reference field="2" count="1" selected="0">
            <x v="35"/>
          </reference>
          <reference field="8" count="1">
            <x v="2"/>
          </reference>
        </references>
      </pivotArea>
    </format>
    <format dxfId="34">
      <pivotArea dataOnly="0" labelOnly="1" outline="0" fieldPosition="0">
        <references count="3">
          <reference field="0" count="1" selected="0">
            <x v="3"/>
          </reference>
          <reference field="2" count="1" selected="0">
            <x v="40"/>
          </reference>
          <reference field="8" count="1">
            <x v="5"/>
          </reference>
        </references>
      </pivotArea>
    </format>
    <format dxfId="33">
      <pivotArea dataOnly="0" labelOnly="1" outline="0" fieldPosition="0">
        <references count="3">
          <reference field="0" count="1" selected="0">
            <x v="3"/>
          </reference>
          <reference field="2" count="1" selected="0">
            <x v="47"/>
          </reference>
          <reference field="8" count="1">
            <x v="3"/>
          </reference>
        </references>
      </pivotArea>
    </format>
    <format dxfId="32">
      <pivotArea dataOnly="0" labelOnly="1" outline="0" fieldPosition="0">
        <references count="3">
          <reference field="0" count="1" selected="0">
            <x v="3"/>
          </reference>
          <reference field="2" count="1" selected="0">
            <x v="55"/>
          </reference>
          <reference field="8" count="1">
            <x v="1"/>
          </reference>
        </references>
      </pivotArea>
    </format>
    <format dxfId="31">
      <pivotArea dataOnly="0" labelOnly="1" outline="0" fieldPosition="0">
        <references count="3">
          <reference field="0" count="1" selected="0">
            <x v="4"/>
          </reference>
          <reference field="2" count="1" selected="0">
            <x v="31"/>
          </reference>
          <reference field="8" count="1">
            <x v="6"/>
          </reference>
        </references>
      </pivotArea>
    </format>
    <format dxfId="30">
      <pivotArea dataOnly="0" labelOnly="1" outline="0" fieldPosition="0">
        <references count="3">
          <reference field="0" count="1" selected="0">
            <x v="4"/>
          </reference>
          <reference field="2" count="1" selected="0">
            <x v="36"/>
          </reference>
          <reference field="8" count="1">
            <x v="6"/>
          </reference>
        </references>
      </pivotArea>
    </format>
    <format dxfId="29">
      <pivotArea dataOnly="0" labelOnly="1" outline="0" fieldPosition="0">
        <references count="3">
          <reference field="0" count="1" selected="0">
            <x v="4"/>
          </reference>
          <reference field="2" count="1" selected="0">
            <x v="37"/>
          </reference>
          <reference field="8" count="1">
            <x v="1"/>
          </reference>
        </references>
      </pivotArea>
    </format>
    <format dxfId="28">
      <pivotArea dataOnly="0" labelOnly="1" outline="0" fieldPosition="0">
        <references count="3">
          <reference field="0" count="1" selected="0">
            <x v="4"/>
          </reference>
          <reference field="2" count="1" selected="0">
            <x v="46"/>
          </reference>
          <reference field="8" count="1">
            <x v="6"/>
          </reference>
        </references>
      </pivotArea>
    </format>
    <format dxfId="27">
      <pivotArea dataOnly="0" labelOnly="1" outline="0" fieldPosition="0">
        <references count="3">
          <reference field="0" count="1" selected="0">
            <x v="4"/>
          </reference>
          <reference field="2" count="1" selected="0">
            <x v="48"/>
          </reference>
          <reference field="8" count="1">
            <x v="6"/>
          </reference>
        </references>
      </pivotArea>
    </format>
    <format dxfId="26">
      <pivotArea dataOnly="0" labelOnly="1" outline="0" fieldPosition="0">
        <references count="3">
          <reference field="0" count="1" selected="0">
            <x v="4"/>
          </reference>
          <reference field="2" count="1" selected="0">
            <x v="49"/>
          </reference>
          <reference field="8" count="1">
            <x v="1"/>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5"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3">
  <location ref="G1:H2" firstHeaderRow="0" firstDataRow="1" firstDataCol="0"/>
  <pivotFields count="17">
    <pivotField showAll="0" defaultSubtotal="0"/>
    <pivotField showAll="0"/>
    <pivotField showAll="0" defaultSubtotal="0"/>
    <pivotField showAll="0"/>
    <pivotField showAll="0"/>
    <pivotField showAll="0"/>
    <pivotField showAll="0"/>
    <pivotField showAll="0"/>
    <pivotField showAll="0"/>
    <pivotField numFmtId="9" showAll="0"/>
    <pivotField numFmtId="164" showAll="0"/>
    <pivotField showAll="0" defaultSubtotal="0"/>
    <pivotField numFmtId="164" showAll="0"/>
    <pivotField showAll="0"/>
    <pivotField dataField="1" numFmtId="6" showAll="0"/>
    <pivotField dataField="1" numFmtId="6" showAll="0"/>
    <pivotField showAll="0"/>
  </pivotFields>
  <rowItems count="1">
    <i/>
  </rowItems>
  <colFields count="1">
    <field x="-2"/>
  </colFields>
  <colItems count="2">
    <i>
      <x/>
    </i>
    <i i="1">
      <x v="1"/>
    </i>
  </colItems>
  <dataFields count="2">
    <dataField name="Actual cost " fld="15" baseField="0" baseItem="1" numFmtId="166"/>
    <dataField name="Budget " fld="14" baseField="0" baseItem="1" numFmtId="166"/>
  </dataFields>
  <formats count="3">
    <format dxfId="67">
      <pivotArea type="all" dataOnly="0" outline="0" fieldPosition="0"/>
    </format>
    <format dxfId="66">
      <pivotArea outline="0" collapsedLevelsAreSubtotals="1" fieldPosition="0"/>
    </format>
    <format dxfId="65">
      <pivotArea dataOnly="0" labelOnly="1" outline="0" fieldPosition="0">
        <references count="1">
          <reference field="4294967294" count="2">
            <x v="0"/>
            <x v="1"/>
          </reference>
        </references>
      </pivotArea>
    </format>
  </formats>
  <chartFormats count="4">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 chart="2" format="6">
      <pivotArea type="data" outline="0" fieldPosition="0">
        <references count="1">
          <reference field="4294967294" count="1" selected="0">
            <x v="1"/>
          </reference>
        </references>
      </pivotArea>
    </chartFormat>
    <chartFormat chart="2" format="7">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1" xr10:uid="{00000000-0013-0000-FFFF-FFFF01000000}" sourceName="Project">
  <pivotTables>
    <pivotTable tabId="3" name="ProjectPivotTable"/>
  </pivotTables>
  <data>
    <tabular pivotCacheId="1">
      <items count="5">
        <i x="0" s="1"/>
        <i x="1" s="1"/>
        <i x="4" s="1"/>
        <i x="3"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1" xr10:uid="{00000000-0013-0000-FFFF-FFFF02000000}" sourceName="Department">
  <pivotTables>
    <pivotTable tabId="3" name="ProjectPivotTable"/>
  </pivotTables>
  <data>
    <tabular pivotCacheId="1">
      <items count="5">
        <i x="4" s="1"/>
        <i x="3" s="1"/>
        <i x="0" s="1"/>
        <i x="1"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00000000-0013-0000-FFFF-FFFF03000000}" sourceName="Status">
  <pivotTables>
    <pivotTable tabId="3" name="ProjectPivotTable"/>
  </pivotTables>
  <data>
    <tabular pivotCacheId="1">
      <items count="7">
        <i x="6" s="1"/>
        <i x="4" s="1"/>
        <i x="1" s="1"/>
        <i x="0" s="1"/>
        <i x="5"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ct" xr10:uid="{00000000-0014-0000-FFFF-FFFF01000000}" cache="Slicer_Project1" caption="Project" rowHeight="304800"/>
  <slicer name="Department" xr10:uid="{00000000-0014-0000-FFFF-FFFF02000000}" cache="Slicer_Department1" caption="Department" rowHeight="304800"/>
  <slicer name="Status" xr10:uid="{00000000-0014-0000-FFFF-FFFF03000000}" cache="Slicer_Status" caption="Status" rowHeight="3048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Table" displayName="ProjectTable" ref="B6:R34" totalsRowShown="0" headerRowDxfId="102" dataDxfId="101">
  <autoFilter ref="B6:R34" xr:uid="{00000000-0009-0000-0100-000002000000}"/>
  <tableColumns count="17">
    <tableColumn id="1" xr3:uid="{00000000-0010-0000-0000-000001000000}" name="Project" dataDxfId="100" totalsRowDxfId="99"/>
    <tableColumn id="2" xr3:uid="{00000000-0010-0000-0000-000002000000}" name="!" dataDxfId="98" totalsRowDxfId="97">
      <calculatedColumnFormula>IF('Project Table'!$O7&lt;0,"r",IF(AND('Project Table'!$O7&gt;0,'Project Table'!$O7&lt;=Settings!$L$4),"i",IF('Project Table'!$J7="Complete","a","")))</calculatedColumnFormula>
    </tableColumn>
    <tableColumn id="3" xr3:uid="{00000000-0010-0000-0000-000003000000}" name="Tasks" dataDxfId="96" totalsRowDxfId="95"/>
    <tableColumn id="4" xr3:uid="{00000000-0010-0000-0000-000004000000}" name="Priority" dataDxfId="94" totalsRowDxfId="93"/>
    <tableColumn id="5" xr3:uid="{00000000-0010-0000-0000-000005000000}" name="Description" dataDxfId="92" totalsRowDxfId="91"/>
    <tableColumn id="6" xr3:uid="{00000000-0010-0000-0000-000006000000}" name="Department" dataDxfId="90" totalsRowDxfId="89"/>
    <tableColumn id="7" xr3:uid="{00000000-0010-0000-0000-000007000000}" name="Assignee" dataDxfId="88" totalsRowDxfId="87"/>
    <tableColumn id="8" xr3:uid="{00000000-0010-0000-0000-000008000000}" name="Manager" dataDxfId="86" totalsRowDxfId="85"/>
    <tableColumn id="9" xr3:uid="{00000000-0010-0000-0000-000009000000}" name="Status" dataDxfId="84" totalsRowDxfId="83"/>
    <tableColumn id="10" xr3:uid="{00000000-0010-0000-0000-00000A000000}" name="Progress" dataDxfId="82" totalsRowDxfId="81" dataCellStyle="Percent"/>
    <tableColumn id="11" xr3:uid="{00000000-0010-0000-0000-00000B000000}" name="Start date" dataDxfId="80" totalsRowDxfId="79"/>
    <tableColumn id="18" xr3:uid="{00000000-0010-0000-0000-000012000000}" name="Duration" dataDxfId="78"/>
    <tableColumn id="12" xr3:uid="{00000000-0010-0000-0000-00000C000000}" name="Due date" dataDxfId="77" totalsRowDxfId="76">
      <calculatedColumnFormula>IF(AND(ProjectTable[[#This Row],[Start date]]&lt;&gt;"",$M7&lt;&gt;""),WORKDAY.INTL(ProjectTable[[#This Row],[Start date]]-1,$M7,1,Settings!$G$4:$G$52),"")</calculatedColumnFormula>
    </tableColumn>
    <tableColumn id="13" xr3:uid="{00000000-0010-0000-0000-00000D000000}" name="Days left" dataDxfId="75" totalsRowDxfId="74">
      <calculatedColumnFormula>IF(OR('Project Table'!$J7="Complete",ProjectTable[[#This Row],[Due date]]=""),"-",NETWORKDAYS.INTL(TODAY(),'Project Table'!$N7,1,Settings!$G$4:$G$42))</calculatedColumnFormula>
    </tableColumn>
    <tableColumn id="14" xr3:uid="{00000000-0010-0000-0000-00000E000000}" name="Budget" dataDxfId="73" totalsRowDxfId="72" dataCellStyle="Currency"/>
    <tableColumn id="15" xr3:uid="{00000000-0010-0000-0000-00000F000000}" name="Actual cost" dataDxfId="71" totalsRowDxfId="70" dataCellStyle="Currency"/>
    <tableColumn id="16" xr3:uid="{00000000-0010-0000-0000-000010000000}" name="Notes" dataDxfId="69" totalsRowDxfId="68"/>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CO1000"/>
  <sheetViews>
    <sheetView showGridLines="0" tabSelected="1" zoomScale="85" zoomScaleNormal="85" workbookViewId="0">
      <pane ySplit="5" topLeftCell="A6" activePane="bottomLeft" state="frozen"/>
      <selection pane="bottomLeft" activeCell="B61" sqref="B61"/>
    </sheetView>
  </sheetViews>
  <sheetFormatPr baseColWidth="10" defaultColWidth="9.1640625" defaultRowHeight="14" outlineLevelRow="1" x14ac:dyDescent="0.15"/>
  <cols>
    <col min="1" max="1" width="28.5" style="2" customWidth="1"/>
    <col min="2" max="2" width="22.83203125" style="32" customWidth="1"/>
    <col min="3" max="3" width="19.83203125" style="32" customWidth="1"/>
    <col min="4" max="4" width="12.5" style="32" customWidth="1"/>
    <col min="5" max="5" width="17.5" style="32" customWidth="1"/>
    <col min="6" max="6" width="14.6640625" style="32" customWidth="1"/>
    <col min="7" max="7" width="16" style="32" customWidth="1"/>
    <col min="8" max="8" width="13.1640625" style="32" customWidth="1"/>
    <col min="9" max="9" width="16.5" style="32" customWidth="1"/>
    <col min="10" max="10" width="10.6640625" style="32" customWidth="1"/>
    <col min="11" max="11" width="15.1640625" style="32" customWidth="1"/>
    <col min="12" max="12" width="16" style="32" customWidth="1"/>
    <col min="13" max="13" width="15.1640625" style="32" customWidth="1"/>
    <col min="14" max="14" width="13.83203125" style="32" customWidth="1"/>
    <col min="15" max="15" width="13.6640625" style="40" customWidth="1"/>
    <col min="16" max="16" width="2.6640625" style="40" customWidth="1"/>
    <col min="17" max="38" width="4.6640625" style="40" customWidth="1"/>
    <col min="39" max="93" width="4.6640625" style="32" customWidth="1"/>
    <col min="94" max="16384" width="9.1640625" style="32"/>
  </cols>
  <sheetData>
    <row r="1" spans="1:93" s="2" customFormat="1" ht="44.25" customHeight="1" x14ac:dyDescent="0.15">
      <c r="B1" s="3" t="s">
        <v>78</v>
      </c>
      <c r="C1" s="4"/>
      <c r="D1" s="4"/>
      <c r="E1" s="4"/>
      <c r="F1" s="4"/>
      <c r="G1" s="5" t="str">
        <f>TEXT(MIN(H6:I1048576),"MMM D, YYYY")&amp;" – "&amp;TEXT(MAX(I6:J1048576),"MMM D, YYYY")</f>
        <v>Jan 3, 2024 – Oct 16, 2024</v>
      </c>
      <c r="O1" s="6"/>
      <c r="P1" s="6"/>
      <c r="Q1" s="6"/>
      <c r="R1" s="6"/>
      <c r="S1" s="6"/>
      <c r="T1" s="6"/>
      <c r="U1" s="6"/>
      <c r="V1" s="6"/>
      <c r="W1" s="6"/>
      <c r="X1" s="6"/>
      <c r="Y1" s="6"/>
      <c r="Z1" s="6"/>
      <c r="AA1" s="6"/>
      <c r="AB1" s="6"/>
      <c r="AC1" s="6"/>
      <c r="AD1" s="6"/>
      <c r="AE1" s="6"/>
      <c r="AF1" s="6"/>
      <c r="AG1" s="6"/>
      <c r="AH1" s="6"/>
      <c r="AI1" s="6"/>
      <c r="AJ1" s="6"/>
      <c r="AK1" s="6"/>
      <c r="AL1" s="6"/>
    </row>
    <row r="2" spans="1:93" s="8" customFormat="1" ht="31.5" customHeight="1" outlineLevel="1" x14ac:dyDescent="0.15">
      <c r="A2" s="7"/>
      <c r="O2" s="9"/>
      <c r="P2" s="9"/>
      <c r="Q2" s="9"/>
      <c r="R2" s="9"/>
      <c r="S2" s="9"/>
      <c r="T2" s="9"/>
      <c r="U2" s="10"/>
      <c r="V2" s="9"/>
      <c r="W2" s="9"/>
      <c r="X2" s="9"/>
      <c r="Y2" s="9"/>
      <c r="Z2" s="9"/>
      <c r="AA2" s="9"/>
      <c r="AB2" s="9"/>
      <c r="AC2" s="9"/>
      <c r="AD2" s="9"/>
      <c r="AE2" s="9"/>
      <c r="AF2" s="9"/>
      <c r="AG2" s="9"/>
      <c r="AH2" s="9"/>
      <c r="AI2" s="9"/>
      <c r="AJ2" s="9"/>
      <c r="AK2" s="9"/>
      <c r="AL2" s="9"/>
    </row>
    <row r="3" spans="1:93" s="8" customFormat="1" ht="114" customHeight="1" outlineLevel="1" x14ac:dyDescent="0.15">
      <c r="A3" s="11"/>
      <c r="O3" s="9"/>
      <c r="P3" s="9"/>
      <c r="Q3" s="9"/>
      <c r="R3" s="9"/>
      <c r="S3" s="9"/>
      <c r="T3" s="9"/>
      <c r="U3" s="9"/>
      <c r="V3" s="9"/>
      <c r="W3" s="9"/>
      <c r="X3" s="9"/>
      <c r="Y3" s="9"/>
      <c r="Z3" s="9"/>
      <c r="AA3" s="9"/>
      <c r="AB3" s="9"/>
      <c r="AC3" s="9"/>
      <c r="AD3" s="9"/>
      <c r="AE3" s="9"/>
      <c r="AF3" s="9"/>
      <c r="AG3" s="9"/>
      <c r="AH3" s="9"/>
      <c r="AI3" s="9"/>
      <c r="AJ3" s="9"/>
      <c r="AK3" s="9"/>
      <c r="AL3" s="9"/>
    </row>
    <row r="4" spans="1:93" s="18" customFormat="1" ht="50.25" customHeight="1" x14ac:dyDescent="0.2">
      <c r="A4" s="12"/>
      <c r="B4" s="13" t="s">
        <v>80</v>
      </c>
      <c r="C4" s="14">
        <f>'Project Table'!$D$3</f>
        <v>45292</v>
      </c>
      <c r="D4" s="15"/>
      <c r="E4" s="16" t="s">
        <v>87</v>
      </c>
      <c r="F4" s="15"/>
      <c r="G4" s="17" t="str">
        <f>'Project Table'!$D$2</f>
        <v>Peter Maxwell</v>
      </c>
      <c r="H4" s="15"/>
      <c r="I4" s="15"/>
      <c r="J4" s="15"/>
      <c r="K4" s="15"/>
      <c r="L4" s="15"/>
      <c r="M4" s="15"/>
      <c r="Q4" s="19">
        <f>$C$4+'Formulae for the dashboard'!$M$2</f>
        <v>45371</v>
      </c>
      <c r="R4" s="19">
        <f>Q4+1+'Formulae for the dashboard'!$M$21</f>
        <v>45372</v>
      </c>
      <c r="S4" s="19">
        <f>R4+1+'Formulae for the dashboard'!$M$21</f>
        <v>45373</v>
      </c>
      <c r="T4" s="19">
        <f>S4+1+'Formulae for the dashboard'!$M$21</f>
        <v>45374</v>
      </c>
      <c r="U4" s="19">
        <f>T4+1+'Formulae for the dashboard'!$M$21</f>
        <v>45375</v>
      </c>
      <c r="V4" s="19">
        <f>U4+1+'Formulae for the dashboard'!$M$21</f>
        <v>45376</v>
      </c>
      <c r="W4" s="19">
        <f>V4+1+'Formulae for the dashboard'!$M$21</f>
        <v>45377</v>
      </c>
      <c r="X4" s="19">
        <f>W4+1+'Formulae for the dashboard'!$M$21</f>
        <v>45378</v>
      </c>
      <c r="Y4" s="19">
        <f>X4+1+'Formulae for the dashboard'!$M$21</f>
        <v>45379</v>
      </c>
      <c r="Z4" s="19">
        <f>Y4+1+'Formulae for the dashboard'!$M$21</f>
        <v>45380</v>
      </c>
      <c r="AA4" s="19">
        <f>Z4+1+'Formulae for the dashboard'!$M$21</f>
        <v>45381</v>
      </c>
      <c r="AB4" s="19">
        <f>AA4+1+'Formulae for the dashboard'!$M$21</f>
        <v>45382</v>
      </c>
      <c r="AC4" s="19">
        <f>AB4+1+'Formulae for the dashboard'!$M$21</f>
        <v>45383</v>
      </c>
      <c r="AD4" s="19">
        <f>AC4+1+'Formulae for the dashboard'!$M$21</f>
        <v>45384</v>
      </c>
      <c r="AE4" s="19">
        <f>AD4+1+'Formulae for the dashboard'!$M$21</f>
        <v>45385</v>
      </c>
      <c r="AF4" s="19">
        <f>AE4+1+'Formulae for the dashboard'!$M$21</f>
        <v>45386</v>
      </c>
      <c r="AG4" s="19">
        <f>AF4+1+'Formulae for the dashboard'!$M$21</f>
        <v>45387</v>
      </c>
      <c r="AH4" s="19">
        <f>AG4+1+'Formulae for the dashboard'!$M$21</f>
        <v>45388</v>
      </c>
      <c r="AI4" s="19">
        <f>AH4+1+'Formulae for the dashboard'!$M$21</f>
        <v>45389</v>
      </c>
      <c r="AJ4" s="19">
        <f>AI4+1+'Formulae for the dashboard'!$M$21</f>
        <v>45390</v>
      </c>
      <c r="AK4" s="19">
        <f>AJ4+1+'Formulae for the dashboard'!$M$21</f>
        <v>45391</v>
      </c>
      <c r="AL4" s="19">
        <f>AK4+1+'Formulae for the dashboard'!$M$21</f>
        <v>45392</v>
      </c>
      <c r="AM4" s="19">
        <f>AL4+1+'Formulae for the dashboard'!$M$21</f>
        <v>45393</v>
      </c>
      <c r="AN4" s="19">
        <f>AM4+1+'Formulae for the dashboard'!$M$21</f>
        <v>45394</v>
      </c>
      <c r="AO4" s="19">
        <f>AN4+1+'Formulae for the dashboard'!$M$21</f>
        <v>45395</v>
      </c>
      <c r="AP4" s="19">
        <f>AO4+1+'Formulae for the dashboard'!$M$21</f>
        <v>45396</v>
      </c>
      <c r="AQ4" s="19">
        <f>AP4+1+'Formulae for the dashboard'!$M$21</f>
        <v>45397</v>
      </c>
      <c r="AR4" s="19">
        <f>AQ4+1+'Formulae for the dashboard'!$M$21</f>
        <v>45398</v>
      </c>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row>
    <row r="5" spans="1:93" s="29" customFormat="1" ht="16" x14ac:dyDescent="0.15">
      <c r="A5" s="21"/>
      <c r="B5" s="22" t="s">
        <v>103</v>
      </c>
      <c r="C5" s="22" t="s">
        <v>102</v>
      </c>
      <c r="D5" s="23" t="s">
        <v>1</v>
      </c>
      <c r="E5" s="23" t="s">
        <v>60</v>
      </c>
      <c r="F5" s="23" t="s">
        <v>3</v>
      </c>
      <c r="G5" s="23" t="s">
        <v>32</v>
      </c>
      <c r="H5" s="23" t="s">
        <v>4</v>
      </c>
      <c r="I5" s="24" t="s">
        <v>6</v>
      </c>
      <c r="J5" s="22" t="s">
        <v>126</v>
      </c>
      <c r="K5" s="24" t="s">
        <v>7</v>
      </c>
      <c r="L5" s="24" t="s">
        <v>8</v>
      </c>
      <c r="M5" s="25" t="s">
        <v>58</v>
      </c>
      <c r="N5" s="25" t="s">
        <v>57</v>
      </c>
      <c r="O5" s="25" t="s">
        <v>59</v>
      </c>
      <c r="P5" s="26"/>
      <c r="Q5" s="27" t="str">
        <f>LEFT(TEXT(Q4,"ddd"),1)</f>
        <v>W</v>
      </c>
      <c r="R5" s="27" t="str">
        <f t="shared" ref="R5:W5" si="0">LEFT(TEXT(R4,"ddd"),1)</f>
        <v>T</v>
      </c>
      <c r="S5" s="27" t="str">
        <f t="shared" si="0"/>
        <v>F</v>
      </c>
      <c r="T5" s="27" t="str">
        <f t="shared" si="0"/>
        <v>S</v>
      </c>
      <c r="U5" s="27" t="str">
        <f t="shared" si="0"/>
        <v>S</v>
      </c>
      <c r="V5" s="27" t="str">
        <f t="shared" si="0"/>
        <v>M</v>
      </c>
      <c r="W5" s="27" t="str">
        <f t="shared" si="0"/>
        <v>T</v>
      </c>
      <c r="X5" s="27" t="str">
        <f t="shared" ref="X5:AR5" si="1">LEFT(TEXT(X4,"ddd"),1)</f>
        <v>W</v>
      </c>
      <c r="Y5" s="27" t="str">
        <f t="shared" si="1"/>
        <v>T</v>
      </c>
      <c r="Z5" s="27" t="str">
        <f t="shared" si="1"/>
        <v>F</v>
      </c>
      <c r="AA5" s="27" t="str">
        <f t="shared" si="1"/>
        <v>S</v>
      </c>
      <c r="AB5" s="27" t="str">
        <f t="shared" si="1"/>
        <v>S</v>
      </c>
      <c r="AC5" s="27" t="str">
        <f t="shared" si="1"/>
        <v>M</v>
      </c>
      <c r="AD5" s="27" t="str">
        <f t="shared" si="1"/>
        <v>T</v>
      </c>
      <c r="AE5" s="27" t="str">
        <f t="shared" si="1"/>
        <v>W</v>
      </c>
      <c r="AF5" s="27" t="str">
        <f t="shared" si="1"/>
        <v>T</v>
      </c>
      <c r="AG5" s="27" t="str">
        <f t="shared" si="1"/>
        <v>F</v>
      </c>
      <c r="AH5" s="27" t="str">
        <f t="shared" si="1"/>
        <v>S</v>
      </c>
      <c r="AI5" s="27" t="str">
        <f t="shared" si="1"/>
        <v>S</v>
      </c>
      <c r="AJ5" s="27" t="str">
        <f t="shared" si="1"/>
        <v>M</v>
      </c>
      <c r="AK5" s="27" t="str">
        <f t="shared" si="1"/>
        <v>T</v>
      </c>
      <c r="AL5" s="27" t="str">
        <f t="shared" si="1"/>
        <v>W</v>
      </c>
      <c r="AM5" s="27" t="str">
        <f t="shared" si="1"/>
        <v>T</v>
      </c>
      <c r="AN5" s="27" t="str">
        <f t="shared" si="1"/>
        <v>F</v>
      </c>
      <c r="AO5" s="27" t="str">
        <f t="shared" si="1"/>
        <v>S</v>
      </c>
      <c r="AP5" s="27" t="str">
        <f t="shared" si="1"/>
        <v>S</v>
      </c>
      <c r="AQ5" s="27" t="str">
        <f t="shared" si="1"/>
        <v>M</v>
      </c>
      <c r="AR5" s="27" t="str">
        <f t="shared" si="1"/>
        <v>T</v>
      </c>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row>
    <row r="6" spans="1:93" ht="15" customHeight="1" x14ac:dyDescent="0.15">
      <c r="B6" s="30" t="s">
        <v>97</v>
      </c>
      <c r="C6" s="30" t="s">
        <v>10</v>
      </c>
      <c r="D6" s="30" t="s">
        <v>23</v>
      </c>
      <c r="E6" s="30" t="s">
        <v>33</v>
      </c>
      <c r="F6" s="30" t="s">
        <v>40</v>
      </c>
      <c r="G6" s="30" t="s">
        <v>47</v>
      </c>
      <c r="H6" s="30" t="s">
        <v>22</v>
      </c>
      <c r="I6" s="31">
        <v>45302</v>
      </c>
      <c r="J6" s="30">
        <v>3</v>
      </c>
      <c r="K6" s="31">
        <v>45306</v>
      </c>
      <c r="L6" s="32">
        <v>-41</v>
      </c>
      <c r="M6" s="33">
        <v>1</v>
      </c>
      <c r="N6" s="34">
        <v>1000</v>
      </c>
      <c r="O6" s="34">
        <v>999</v>
      </c>
      <c r="P6" s="35"/>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row>
    <row r="7" spans="1:93" ht="15" customHeight="1" x14ac:dyDescent="0.15">
      <c r="A7" s="38"/>
      <c r="B7" s="30"/>
      <c r="C7" s="30" t="s">
        <v>13</v>
      </c>
      <c r="D7" s="30" t="s">
        <v>14</v>
      </c>
      <c r="E7" s="30" t="s">
        <v>34</v>
      </c>
      <c r="F7" s="30" t="s">
        <v>41</v>
      </c>
      <c r="G7" s="30" t="s">
        <v>50</v>
      </c>
      <c r="H7" s="30" t="s">
        <v>12</v>
      </c>
      <c r="I7" s="31">
        <v>45297</v>
      </c>
      <c r="J7" s="30">
        <v>50</v>
      </c>
      <c r="K7" s="31">
        <v>45366</v>
      </c>
      <c r="L7" s="32">
        <v>5</v>
      </c>
      <c r="M7" s="33">
        <v>0.95</v>
      </c>
      <c r="N7" s="34">
        <v>1000</v>
      </c>
      <c r="O7" s="34">
        <v>1000</v>
      </c>
      <c r="P7" s="35"/>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row>
    <row r="8" spans="1:93" ht="15" customHeight="1" x14ac:dyDescent="0.15">
      <c r="B8" s="30"/>
      <c r="C8" s="30" t="s">
        <v>21</v>
      </c>
      <c r="D8" s="30" t="s">
        <v>14</v>
      </c>
      <c r="E8" s="30" t="s">
        <v>36</v>
      </c>
      <c r="F8" s="30" t="s">
        <v>45</v>
      </c>
      <c r="G8" s="30" t="s">
        <v>51</v>
      </c>
      <c r="H8" s="30" t="s">
        <v>17</v>
      </c>
      <c r="I8" s="31">
        <v>45324</v>
      </c>
      <c r="J8" s="30">
        <v>10</v>
      </c>
      <c r="K8" s="31">
        <v>45337</v>
      </c>
      <c r="L8" s="32">
        <v>-18</v>
      </c>
      <c r="M8" s="33">
        <v>0.15</v>
      </c>
      <c r="N8" s="34">
        <v>23000</v>
      </c>
      <c r="O8" s="34">
        <v>12000</v>
      </c>
      <c r="P8" s="35"/>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row>
    <row r="9" spans="1:93" ht="15" customHeight="1" x14ac:dyDescent="0.15">
      <c r="B9" s="30"/>
      <c r="C9" s="30" t="s">
        <v>119</v>
      </c>
      <c r="D9" s="30" t="s">
        <v>11</v>
      </c>
      <c r="E9" s="30" t="s">
        <v>35</v>
      </c>
      <c r="F9" s="30" t="s">
        <v>44</v>
      </c>
      <c r="G9" s="30" t="s">
        <v>49</v>
      </c>
      <c r="H9" s="30" t="s">
        <v>73</v>
      </c>
      <c r="I9" s="31">
        <v>45398</v>
      </c>
      <c r="J9" s="30" t="s">
        <v>127</v>
      </c>
      <c r="K9" s="31"/>
      <c r="L9" s="32" t="s">
        <v>56</v>
      </c>
      <c r="M9" s="33"/>
      <c r="N9" s="34">
        <v>2000</v>
      </c>
      <c r="O9" s="34">
        <v>0</v>
      </c>
      <c r="P9" s="35"/>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row>
    <row r="10" spans="1:93" ht="15" customHeight="1" x14ac:dyDescent="0.15">
      <c r="B10" s="30"/>
      <c r="C10" s="30" t="s">
        <v>120</v>
      </c>
      <c r="D10" s="30" t="s">
        <v>14</v>
      </c>
      <c r="E10" s="30" t="s">
        <v>36</v>
      </c>
      <c r="F10" s="30" t="s">
        <v>45</v>
      </c>
      <c r="G10" s="30" t="s">
        <v>51</v>
      </c>
      <c r="H10" s="30" t="s">
        <v>12</v>
      </c>
      <c r="I10" s="31">
        <v>45294</v>
      </c>
      <c r="J10" s="30">
        <v>176</v>
      </c>
      <c r="K10" s="31">
        <v>45540</v>
      </c>
      <c r="L10" s="32">
        <v>128</v>
      </c>
      <c r="M10" s="33">
        <v>0.7</v>
      </c>
      <c r="N10" s="34">
        <v>22000</v>
      </c>
      <c r="O10" s="34">
        <v>18600</v>
      </c>
      <c r="P10" s="35"/>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row>
    <row r="11" spans="1:93" ht="15" customHeight="1" x14ac:dyDescent="0.15">
      <c r="B11" s="30" t="s">
        <v>98</v>
      </c>
      <c r="C11" s="30" t="s">
        <v>16</v>
      </c>
      <c r="D11" s="30" t="s">
        <v>19</v>
      </c>
      <c r="E11" s="30" t="s">
        <v>34</v>
      </c>
      <c r="F11" s="30" t="s">
        <v>38</v>
      </c>
      <c r="G11" s="30" t="s">
        <v>50</v>
      </c>
      <c r="H11" s="30" t="s">
        <v>17</v>
      </c>
      <c r="I11" s="31">
        <v>45349</v>
      </c>
      <c r="J11" s="30">
        <v>30</v>
      </c>
      <c r="K11" s="31">
        <v>45390</v>
      </c>
      <c r="L11" s="32">
        <v>21</v>
      </c>
      <c r="M11" s="33">
        <v>0.3</v>
      </c>
      <c r="N11" s="34">
        <v>1000</v>
      </c>
      <c r="O11" s="34">
        <v>1001</v>
      </c>
      <c r="P11" s="35"/>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row>
    <row r="12" spans="1:93" ht="15" customHeight="1" x14ac:dyDescent="0.15">
      <c r="B12" s="30"/>
      <c r="C12" s="30" t="s">
        <v>26</v>
      </c>
      <c r="D12" s="30" t="s">
        <v>11</v>
      </c>
      <c r="E12" s="30" t="s">
        <v>37</v>
      </c>
      <c r="F12" s="30" t="s">
        <v>42</v>
      </c>
      <c r="G12" s="30" t="s">
        <v>48</v>
      </c>
      <c r="H12" s="30" t="s">
        <v>15</v>
      </c>
      <c r="I12" s="31">
        <v>45342</v>
      </c>
      <c r="J12" s="30">
        <v>65</v>
      </c>
      <c r="K12" s="31">
        <v>45432</v>
      </c>
      <c r="L12" s="32" t="s">
        <v>56</v>
      </c>
      <c r="M12" s="33">
        <v>1</v>
      </c>
      <c r="N12" s="34">
        <v>43000</v>
      </c>
      <c r="O12" s="34">
        <v>40000</v>
      </c>
      <c r="P12" s="35"/>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row>
    <row r="13" spans="1:93" ht="15" customHeight="1" x14ac:dyDescent="0.15">
      <c r="B13" s="30"/>
      <c r="C13" s="30" t="s">
        <v>27</v>
      </c>
      <c r="D13" s="30" t="s">
        <v>14</v>
      </c>
      <c r="E13" s="30" t="s">
        <v>33</v>
      </c>
      <c r="F13" s="30" t="s">
        <v>39</v>
      </c>
      <c r="G13" s="30" t="s">
        <v>47</v>
      </c>
      <c r="H13" s="30" t="s">
        <v>20</v>
      </c>
      <c r="I13" s="31">
        <v>45319</v>
      </c>
      <c r="J13" s="30">
        <v>20</v>
      </c>
      <c r="K13" s="31">
        <v>45345</v>
      </c>
      <c r="L13" s="32">
        <v>-12</v>
      </c>
      <c r="M13" s="33">
        <v>0.5</v>
      </c>
      <c r="N13" s="34">
        <v>6000</v>
      </c>
      <c r="O13" s="34">
        <v>6600</v>
      </c>
      <c r="P13" s="35"/>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row>
    <row r="14" spans="1:93" ht="15" customHeight="1" x14ac:dyDescent="0.15">
      <c r="B14" s="30"/>
      <c r="C14" s="30" t="s">
        <v>110</v>
      </c>
      <c r="D14" s="30" t="s">
        <v>14</v>
      </c>
      <c r="E14" s="30" t="s">
        <v>35</v>
      </c>
      <c r="F14" s="30" t="s">
        <v>44</v>
      </c>
      <c r="G14" s="30" t="s">
        <v>49</v>
      </c>
      <c r="H14" s="30" t="s">
        <v>15</v>
      </c>
      <c r="I14" s="31">
        <v>45294</v>
      </c>
      <c r="J14" s="30">
        <v>43</v>
      </c>
      <c r="K14" s="31">
        <v>45352</v>
      </c>
      <c r="L14" s="32" t="s">
        <v>56</v>
      </c>
      <c r="M14" s="33">
        <v>1</v>
      </c>
      <c r="N14" s="34">
        <v>34000</v>
      </c>
      <c r="O14" s="34">
        <v>33700</v>
      </c>
      <c r="P14" s="35"/>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row>
    <row r="15" spans="1:93" ht="15" customHeight="1" x14ac:dyDescent="0.15">
      <c r="B15" s="30"/>
      <c r="C15" s="30" t="s">
        <v>111</v>
      </c>
      <c r="D15" s="30" t="s">
        <v>14</v>
      </c>
      <c r="E15" s="30" t="s">
        <v>34</v>
      </c>
      <c r="F15" s="30" t="s">
        <v>41</v>
      </c>
      <c r="G15" s="30" t="s">
        <v>50</v>
      </c>
      <c r="H15" s="30" t="s">
        <v>22</v>
      </c>
      <c r="I15" s="31">
        <v>45297</v>
      </c>
      <c r="J15" s="30">
        <v>185</v>
      </c>
      <c r="K15" s="31">
        <v>45558</v>
      </c>
      <c r="L15" s="32">
        <v>140</v>
      </c>
      <c r="M15" s="33">
        <v>1</v>
      </c>
      <c r="N15" s="34">
        <v>11500</v>
      </c>
      <c r="O15" s="34">
        <v>11100</v>
      </c>
      <c r="P15" s="35"/>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row>
    <row r="16" spans="1:93" ht="15" customHeight="1" x14ac:dyDescent="0.15">
      <c r="B16" s="30"/>
      <c r="C16" s="30" t="s">
        <v>122</v>
      </c>
      <c r="D16" s="30" t="s">
        <v>14</v>
      </c>
      <c r="E16" s="30" t="s">
        <v>33</v>
      </c>
      <c r="F16" s="30" t="s">
        <v>46</v>
      </c>
      <c r="G16" s="30" t="s">
        <v>47</v>
      </c>
      <c r="H16" s="30" t="s">
        <v>15</v>
      </c>
      <c r="I16" s="31">
        <v>45319</v>
      </c>
      <c r="J16" s="30">
        <v>130</v>
      </c>
      <c r="K16" s="31">
        <v>45502</v>
      </c>
      <c r="L16" s="32" t="s">
        <v>56</v>
      </c>
      <c r="M16" s="33">
        <v>1</v>
      </c>
      <c r="N16" s="34">
        <v>14500</v>
      </c>
      <c r="O16" s="34">
        <v>15700</v>
      </c>
      <c r="P16" s="35"/>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row>
    <row r="17" spans="2:93" ht="15" customHeight="1" x14ac:dyDescent="0.15">
      <c r="B17" s="30" t="s">
        <v>101</v>
      </c>
      <c r="C17" s="30" t="s">
        <v>107</v>
      </c>
      <c r="D17" s="30" t="s">
        <v>19</v>
      </c>
      <c r="E17" s="30" t="s">
        <v>37</v>
      </c>
      <c r="F17" s="30" t="s">
        <v>42</v>
      </c>
      <c r="G17" s="30" t="s">
        <v>48</v>
      </c>
      <c r="H17" s="30" t="s">
        <v>15</v>
      </c>
      <c r="I17" s="31">
        <v>45302</v>
      </c>
      <c r="J17" s="30">
        <v>50</v>
      </c>
      <c r="K17" s="31">
        <v>45371</v>
      </c>
      <c r="L17" s="32" t="s">
        <v>56</v>
      </c>
      <c r="M17" s="33">
        <v>1</v>
      </c>
      <c r="N17" s="34">
        <v>1800</v>
      </c>
      <c r="O17" s="34">
        <v>1500</v>
      </c>
      <c r="P17" s="35"/>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row>
    <row r="18" spans="2:93" ht="15" customHeight="1" x14ac:dyDescent="0.15">
      <c r="B18" s="30"/>
      <c r="C18" s="30" t="s">
        <v>108</v>
      </c>
      <c r="D18" s="30" t="s">
        <v>11</v>
      </c>
      <c r="E18" s="30" t="s">
        <v>37</v>
      </c>
      <c r="F18" s="30" t="s">
        <v>42</v>
      </c>
      <c r="G18" s="30" t="s">
        <v>48</v>
      </c>
      <c r="H18" s="30" t="s">
        <v>12</v>
      </c>
      <c r="I18" s="31">
        <v>45334</v>
      </c>
      <c r="J18" s="30">
        <v>300</v>
      </c>
      <c r="K18" s="31">
        <v>45755</v>
      </c>
      <c r="L18" s="32">
        <v>280</v>
      </c>
      <c r="M18" s="33">
        <v>0.3</v>
      </c>
      <c r="N18" s="34">
        <v>19000</v>
      </c>
      <c r="O18" s="34">
        <v>21300</v>
      </c>
      <c r="P18" s="35"/>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row>
    <row r="19" spans="2:93" ht="15" customHeight="1" x14ac:dyDescent="0.15">
      <c r="B19" s="30"/>
      <c r="C19" s="30" t="s">
        <v>112</v>
      </c>
      <c r="D19" s="30" t="s">
        <v>14</v>
      </c>
      <c r="E19" s="30" t="s">
        <v>33</v>
      </c>
      <c r="F19" s="30" t="s">
        <v>41</v>
      </c>
      <c r="G19" s="30" t="s">
        <v>47</v>
      </c>
      <c r="H19" s="30" t="s">
        <v>12</v>
      </c>
      <c r="I19" s="31">
        <v>45319</v>
      </c>
      <c r="J19" s="30">
        <v>320</v>
      </c>
      <c r="K19" s="31">
        <v>45769</v>
      </c>
      <c r="L19" s="32">
        <v>290</v>
      </c>
      <c r="M19" s="33">
        <v>0.1</v>
      </c>
      <c r="N19" s="34">
        <v>3800</v>
      </c>
      <c r="O19" s="34">
        <v>800</v>
      </c>
      <c r="P19" s="35"/>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row>
    <row r="20" spans="2:93" ht="15" customHeight="1" x14ac:dyDescent="0.15">
      <c r="B20" s="30"/>
      <c r="C20" s="30" t="s">
        <v>113</v>
      </c>
      <c r="D20" s="30" t="s">
        <v>14</v>
      </c>
      <c r="E20" s="30" t="s">
        <v>33</v>
      </c>
      <c r="F20" s="30" t="s">
        <v>39</v>
      </c>
      <c r="G20" s="30" t="s">
        <v>47</v>
      </c>
      <c r="H20" s="30" t="s">
        <v>12</v>
      </c>
      <c r="I20" s="31">
        <v>45298</v>
      </c>
      <c r="J20" s="30">
        <v>220</v>
      </c>
      <c r="K20" s="31">
        <v>45607</v>
      </c>
      <c r="L20" s="32">
        <v>175</v>
      </c>
      <c r="M20" s="33">
        <v>0.25</v>
      </c>
      <c r="N20" s="34">
        <v>4900</v>
      </c>
      <c r="O20" s="34">
        <v>2000</v>
      </c>
      <c r="P20" s="35"/>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row>
    <row r="21" spans="2:93" ht="15" customHeight="1" x14ac:dyDescent="0.15">
      <c r="B21" s="30"/>
      <c r="C21" s="30" t="s">
        <v>114</v>
      </c>
      <c r="D21" s="30" t="s">
        <v>19</v>
      </c>
      <c r="E21" s="30" t="s">
        <v>37</v>
      </c>
      <c r="F21" s="30" t="s">
        <v>42</v>
      </c>
      <c r="G21" s="30" t="s">
        <v>48</v>
      </c>
      <c r="H21" s="30" t="s">
        <v>17</v>
      </c>
      <c r="I21" s="31">
        <v>45299</v>
      </c>
      <c r="J21" s="30">
        <v>173</v>
      </c>
      <c r="K21" s="31">
        <v>45540</v>
      </c>
      <c r="L21" s="32">
        <v>128</v>
      </c>
      <c r="M21" s="33">
        <v>0.8</v>
      </c>
      <c r="N21" s="34">
        <v>5000</v>
      </c>
      <c r="O21" s="34">
        <v>600</v>
      </c>
      <c r="P21" s="35"/>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row>
    <row r="22" spans="2:93" ht="15" customHeight="1" x14ac:dyDescent="0.15">
      <c r="B22" s="30"/>
      <c r="C22" s="30" t="s">
        <v>121</v>
      </c>
      <c r="D22" s="30" t="s">
        <v>23</v>
      </c>
      <c r="E22" s="30" t="s">
        <v>37</v>
      </c>
      <c r="F22" s="30" t="s">
        <v>42</v>
      </c>
      <c r="G22" s="30" t="s">
        <v>48</v>
      </c>
      <c r="H22" s="30" t="s">
        <v>17</v>
      </c>
      <c r="I22" s="31">
        <v>45328</v>
      </c>
      <c r="J22" s="30">
        <v>100</v>
      </c>
      <c r="K22" s="31">
        <v>45467</v>
      </c>
      <c r="L22" s="32">
        <v>76</v>
      </c>
      <c r="M22" s="33"/>
      <c r="N22" s="34">
        <v>13600</v>
      </c>
      <c r="O22" s="34">
        <v>0</v>
      </c>
      <c r="P22" s="35"/>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row>
    <row r="23" spans="2:93" ht="15" customHeight="1" x14ac:dyDescent="0.15">
      <c r="B23" s="30"/>
      <c r="C23" s="30" t="s">
        <v>123</v>
      </c>
      <c r="D23" s="30" t="s">
        <v>19</v>
      </c>
      <c r="E23" s="30" t="s">
        <v>33</v>
      </c>
      <c r="F23" s="30" t="s">
        <v>38</v>
      </c>
      <c r="G23" s="30" t="s">
        <v>47</v>
      </c>
      <c r="H23" s="30" t="s">
        <v>31</v>
      </c>
      <c r="I23" s="31">
        <v>45349</v>
      </c>
      <c r="J23" s="30" t="s">
        <v>127</v>
      </c>
      <c r="K23" s="31"/>
      <c r="L23" s="32" t="s">
        <v>56</v>
      </c>
      <c r="M23" s="33">
        <v>0.3</v>
      </c>
      <c r="N23" s="34">
        <v>20000</v>
      </c>
      <c r="O23" s="34">
        <v>4000</v>
      </c>
      <c r="P23" s="35"/>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row>
    <row r="24" spans="2:93" ht="15" customHeight="1" x14ac:dyDescent="0.15">
      <c r="B24" s="30" t="s">
        <v>100</v>
      </c>
      <c r="C24" s="30" t="s">
        <v>104</v>
      </c>
      <c r="D24" s="30" t="s">
        <v>23</v>
      </c>
      <c r="E24" s="30" t="s">
        <v>33</v>
      </c>
      <c r="F24" s="30" t="s">
        <v>39</v>
      </c>
      <c r="G24" s="30" t="s">
        <v>47</v>
      </c>
      <c r="H24" s="30" t="s">
        <v>12</v>
      </c>
      <c r="I24" s="31">
        <v>45302</v>
      </c>
      <c r="J24" s="30">
        <v>65</v>
      </c>
      <c r="K24" s="31">
        <v>45392</v>
      </c>
      <c r="L24" s="32">
        <v>23</v>
      </c>
      <c r="M24" s="33">
        <v>0.3</v>
      </c>
      <c r="N24" s="34">
        <v>16000</v>
      </c>
      <c r="O24" s="34">
        <v>16200</v>
      </c>
      <c r="P24" s="35"/>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row>
    <row r="25" spans="2:93" ht="15" customHeight="1" x14ac:dyDescent="0.15">
      <c r="B25" s="30"/>
      <c r="C25" s="30" t="s">
        <v>109</v>
      </c>
      <c r="D25" s="30" t="s">
        <v>23</v>
      </c>
      <c r="E25" s="30" t="s">
        <v>35</v>
      </c>
      <c r="F25" s="30" t="s">
        <v>43</v>
      </c>
      <c r="G25" s="30" t="s">
        <v>49</v>
      </c>
      <c r="H25" s="30" t="s">
        <v>17</v>
      </c>
      <c r="I25" s="31">
        <v>45581</v>
      </c>
      <c r="J25" s="30" t="s">
        <v>127</v>
      </c>
      <c r="K25" s="31"/>
      <c r="L25" s="32" t="s">
        <v>56</v>
      </c>
      <c r="M25" s="33"/>
      <c r="N25" s="34">
        <v>9000</v>
      </c>
      <c r="O25" s="34">
        <v>0</v>
      </c>
      <c r="P25" s="35"/>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row>
    <row r="26" spans="2:93" ht="15" customHeight="1" x14ac:dyDescent="0.15">
      <c r="B26" s="30"/>
      <c r="C26" s="30" t="s">
        <v>116</v>
      </c>
      <c r="D26" s="30" t="s">
        <v>11</v>
      </c>
      <c r="E26" s="30" t="s">
        <v>35</v>
      </c>
      <c r="F26" s="30" t="s">
        <v>44</v>
      </c>
      <c r="G26" s="30" t="s">
        <v>49</v>
      </c>
      <c r="H26" s="30" t="s">
        <v>22</v>
      </c>
      <c r="I26" s="31">
        <v>45309</v>
      </c>
      <c r="J26" s="30">
        <v>200</v>
      </c>
      <c r="K26" s="31">
        <v>45589</v>
      </c>
      <c r="L26" s="32">
        <v>163</v>
      </c>
      <c r="M26" s="33">
        <v>1</v>
      </c>
      <c r="N26" s="34">
        <v>43000</v>
      </c>
      <c r="O26" s="34">
        <v>36000</v>
      </c>
      <c r="P26" s="35"/>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row>
    <row r="27" spans="2:93" ht="15" customHeight="1" x14ac:dyDescent="0.15">
      <c r="B27" s="30"/>
      <c r="C27" s="30" t="s">
        <v>124</v>
      </c>
      <c r="D27" s="30" t="s">
        <v>23</v>
      </c>
      <c r="E27" s="30" t="s">
        <v>34</v>
      </c>
      <c r="F27" s="30" t="s">
        <v>41</v>
      </c>
      <c r="G27" s="30" t="s">
        <v>50</v>
      </c>
      <c r="H27" s="30" t="s">
        <v>15</v>
      </c>
      <c r="I27" s="31">
        <v>45305</v>
      </c>
      <c r="J27" s="30">
        <v>70</v>
      </c>
      <c r="K27" s="31">
        <v>45401</v>
      </c>
      <c r="L27" s="32" t="s">
        <v>56</v>
      </c>
      <c r="M27" s="33">
        <v>1</v>
      </c>
      <c r="N27" s="34">
        <v>10000</v>
      </c>
      <c r="O27" s="34">
        <v>12000</v>
      </c>
      <c r="P27" s="35"/>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row>
    <row r="28" spans="2:93" ht="15" customHeight="1" x14ac:dyDescent="0.15">
      <c r="B28" s="30" t="s">
        <v>99</v>
      </c>
      <c r="C28" s="30" t="s">
        <v>18</v>
      </c>
      <c r="D28" s="30" t="s">
        <v>11</v>
      </c>
      <c r="E28" s="30" t="s">
        <v>35</v>
      </c>
      <c r="F28" s="30" t="s">
        <v>43</v>
      </c>
      <c r="G28" s="30" t="s">
        <v>49</v>
      </c>
      <c r="H28" s="30" t="s">
        <v>20</v>
      </c>
      <c r="I28" s="31">
        <v>45336</v>
      </c>
      <c r="J28" s="30">
        <v>10</v>
      </c>
      <c r="K28" s="31">
        <v>45349</v>
      </c>
      <c r="L28" s="32">
        <v>-10</v>
      </c>
      <c r="M28" s="33">
        <v>0.05</v>
      </c>
      <c r="N28" s="34">
        <v>5000</v>
      </c>
      <c r="O28" s="34">
        <v>4500</v>
      </c>
      <c r="P28" s="35"/>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row>
    <row r="29" spans="2:93" ht="15" customHeight="1" x14ac:dyDescent="0.15">
      <c r="B29" s="30"/>
      <c r="C29" s="30" t="s">
        <v>105</v>
      </c>
      <c r="D29" s="30" t="s">
        <v>23</v>
      </c>
      <c r="E29" s="30" t="s">
        <v>36</v>
      </c>
      <c r="F29" s="30" t="s">
        <v>45</v>
      </c>
      <c r="G29" s="30" t="s">
        <v>51</v>
      </c>
      <c r="H29" s="30" t="s">
        <v>20</v>
      </c>
      <c r="I29" s="31">
        <v>45296</v>
      </c>
      <c r="J29" s="30">
        <v>11</v>
      </c>
      <c r="K29" s="31">
        <v>45310</v>
      </c>
      <c r="L29" s="32">
        <v>-37</v>
      </c>
      <c r="M29" s="33">
        <v>0.7</v>
      </c>
      <c r="N29" s="34">
        <v>2000</v>
      </c>
      <c r="O29" s="34">
        <v>2000</v>
      </c>
      <c r="P29" s="35"/>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row>
    <row r="30" spans="2:93" ht="15" customHeight="1" x14ac:dyDescent="0.15">
      <c r="B30" s="30"/>
      <c r="C30" s="30" t="s">
        <v>106</v>
      </c>
      <c r="D30" s="30" t="s">
        <v>14</v>
      </c>
      <c r="E30" s="30" t="s">
        <v>33</v>
      </c>
      <c r="F30" s="30" t="s">
        <v>40</v>
      </c>
      <c r="G30" s="30" t="s">
        <v>47</v>
      </c>
      <c r="H30" s="30" t="s">
        <v>15</v>
      </c>
      <c r="I30" s="31">
        <v>45301</v>
      </c>
      <c r="J30" s="30">
        <v>30</v>
      </c>
      <c r="K30" s="31">
        <v>45342</v>
      </c>
      <c r="L30" s="32" t="s">
        <v>56</v>
      </c>
      <c r="M30" s="33">
        <v>1</v>
      </c>
      <c r="N30" s="34">
        <v>22000</v>
      </c>
      <c r="O30" s="34">
        <v>23500</v>
      </c>
      <c r="P30" s="35"/>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row>
    <row r="31" spans="2:93" ht="15" customHeight="1" x14ac:dyDescent="0.15">
      <c r="B31" s="30"/>
      <c r="C31" s="30" t="s">
        <v>115</v>
      </c>
      <c r="D31" s="30" t="s">
        <v>14</v>
      </c>
      <c r="E31" s="30" t="s">
        <v>34</v>
      </c>
      <c r="F31" s="30" t="s">
        <v>41</v>
      </c>
      <c r="G31" s="30" t="s">
        <v>50</v>
      </c>
      <c r="H31" s="30" t="s">
        <v>20</v>
      </c>
      <c r="I31" s="31">
        <v>45314</v>
      </c>
      <c r="J31" s="30">
        <v>25</v>
      </c>
      <c r="K31" s="31">
        <v>45348</v>
      </c>
      <c r="L31" s="32">
        <v>-11</v>
      </c>
      <c r="M31" s="33">
        <v>0.05</v>
      </c>
      <c r="N31" s="34">
        <v>23000</v>
      </c>
      <c r="O31" s="34">
        <v>20000</v>
      </c>
      <c r="P31" s="35"/>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row>
    <row r="32" spans="2:93" ht="15" customHeight="1" x14ac:dyDescent="0.15">
      <c r="B32" s="30"/>
      <c r="C32" s="30" t="s">
        <v>117</v>
      </c>
      <c r="D32" s="30" t="s">
        <v>23</v>
      </c>
      <c r="E32" s="30" t="s">
        <v>34</v>
      </c>
      <c r="F32" s="30" t="s">
        <v>38</v>
      </c>
      <c r="G32" s="30" t="s">
        <v>50</v>
      </c>
      <c r="H32" s="30" t="s">
        <v>20</v>
      </c>
      <c r="I32" s="31">
        <v>45312</v>
      </c>
      <c r="J32" s="30">
        <v>20</v>
      </c>
      <c r="K32" s="31">
        <v>45338</v>
      </c>
      <c r="L32" s="32">
        <v>-17</v>
      </c>
      <c r="M32" s="33">
        <v>0.5</v>
      </c>
      <c r="N32" s="34">
        <v>6000</v>
      </c>
      <c r="O32" s="34">
        <v>9000</v>
      </c>
      <c r="P32" s="35"/>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row>
    <row r="33" spans="2:93" ht="15" customHeight="1" x14ac:dyDescent="0.15">
      <c r="B33" s="30"/>
      <c r="C33" s="30" t="s">
        <v>118</v>
      </c>
      <c r="D33" s="30" t="s">
        <v>23</v>
      </c>
      <c r="E33" s="30" t="s">
        <v>36</v>
      </c>
      <c r="F33" s="30" t="s">
        <v>45</v>
      </c>
      <c r="G33" s="30" t="s">
        <v>51</v>
      </c>
      <c r="H33" s="30" t="s">
        <v>15</v>
      </c>
      <c r="I33" s="31">
        <v>45303</v>
      </c>
      <c r="J33" s="30">
        <v>260</v>
      </c>
      <c r="K33" s="31">
        <v>45670</v>
      </c>
      <c r="L33" s="32" t="s">
        <v>56</v>
      </c>
      <c r="M33" s="33">
        <v>1</v>
      </c>
      <c r="N33" s="34">
        <v>16000</v>
      </c>
      <c r="O33" s="34">
        <v>16300</v>
      </c>
      <c r="P33" s="35"/>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row>
    <row r="34" spans="2:93" ht="15" customHeight="1" x14ac:dyDescent="0.15">
      <c r="B34" s="39" t="s">
        <v>55</v>
      </c>
      <c r="C34" s="39"/>
      <c r="D34" s="39"/>
      <c r="E34" s="39"/>
      <c r="F34" s="39"/>
      <c r="G34" s="39"/>
      <c r="H34" s="39"/>
      <c r="I34" s="39"/>
      <c r="J34" s="39"/>
      <c r="K34" s="39"/>
      <c r="L34" s="39"/>
      <c r="M34" s="33">
        <v>0.63800000000000012</v>
      </c>
      <c r="N34" s="34">
        <v>379100</v>
      </c>
      <c r="O34" s="34">
        <v>310400</v>
      </c>
      <c r="P34" s="35"/>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row>
    <row r="35" spans="2:93" ht="15" customHeight="1" x14ac:dyDescent="0.15">
      <c r="O35" s="32"/>
      <c r="P35" s="35"/>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row>
    <row r="36" spans="2:93" ht="15" customHeight="1" x14ac:dyDescent="0.15">
      <c r="O36" s="32"/>
      <c r="P36" s="35"/>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row>
    <row r="37" spans="2:93" ht="15" customHeight="1" x14ac:dyDescent="0.15">
      <c r="O37" s="32"/>
      <c r="P37" s="35"/>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row>
    <row r="38" spans="2:93" ht="15" customHeight="1" x14ac:dyDescent="0.15">
      <c r="O38" s="32"/>
      <c r="P38" s="35"/>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row>
    <row r="39" spans="2:93" ht="15" customHeight="1" x14ac:dyDescent="0.15">
      <c r="O39" s="32"/>
      <c r="P39" s="35"/>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row>
    <row r="40" spans="2:93" ht="15" customHeight="1" x14ac:dyDescent="0.15">
      <c r="O40" s="32"/>
      <c r="P40" s="35"/>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row>
    <row r="41" spans="2:93" ht="15" customHeight="1" x14ac:dyDescent="0.15">
      <c r="O41" s="32"/>
      <c r="P41" s="35"/>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row>
    <row r="42" spans="2:93" x14ac:dyDescent="0.15">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row>
    <row r="43" spans="2:93" x14ac:dyDescent="0.15">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row>
    <row r="44" spans="2:93" x14ac:dyDescent="0.15">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row>
    <row r="45" spans="2:93" x14ac:dyDescent="0.15">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row>
    <row r="46" spans="2:93" x14ac:dyDescent="0.15">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row>
    <row r="47" spans="2:93" x14ac:dyDescent="0.15">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row>
    <row r="48" spans="2:93" x14ac:dyDescent="0.15">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row>
    <row r="49" spans="39:93" x14ac:dyDescent="0.15">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row>
    <row r="50" spans="39:93" x14ac:dyDescent="0.15">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row>
    <row r="51" spans="39:93" x14ac:dyDescent="0.15">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row>
    <row r="52" spans="39:93" x14ac:dyDescent="0.15">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row>
    <row r="53" spans="39:93" x14ac:dyDescent="0.15">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row>
    <row r="54" spans="39:93" x14ac:dyDescent="0.15">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row>
    <row r="55" spans="39:93" x14ac:dyDescent="0.15">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row>
    <row r="56" spans="39:93" x14ac:dyDescent="0.15">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row>
    <row r="57" spans="39:93" x14ac:dyDescent="0.15">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row>
    <row r="58" spans="39:93" x14ac:dyDescent="0.15">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row>
    <row r="59" spans="39:93" x14ac:dyDescent="0.15">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row>
    <row r="60" spans="39:93" x14ac:dyDescent="0.15">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row>
    <row r="61" spans="39:93" x14ac:dyDescent="0.15">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row>
    <row r="62" spans="39:93" x14ac:dyDescent="0.15">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row>
    <row r="63" spans="39:93" x14ac:dyDescent="0.15">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row>
    <row r="64" spans="39:93" x14ac:dyDescent="0.15">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row>
    <row r="65" spans="39:93" x14ac:dyDescent="0.15">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row>
    <row r="66" spans="39:93" x14ac:dyDescent="0.15">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row>
    <row r="67" spans="39:93" x14ac:dyDescent="0.15">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row>
    <row r="68" spans="39:93" x14ac:dyDescent="0.15">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row>
    <row r="69" spans="39:93" x14ac:dyDescent="0.15">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row>
    <row r="70" spans="39:93" x14ac:dyDescent="0.15">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row>
    <row r="71" spans="39:93" x14ac:dyDescent="0.15">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row>
    <row r="72" spans="39:93" x14ac:dyDescent="0.15">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row>
    <row r="73" spans="39:93" x14ac:dyDescent="0.15">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row>
    <row r="74" spans="39:93" x14ac:dyDescent="0.15">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row>
    <row r="75" spans="39:93" x14ac:dyDescent="0.15">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row>
    <row r="76" spans="39:93" x14ac:dyDescent="0.15">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row>
    <row r="77" spans="39:93" x14ac:dyDescent="0.15">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row>
    <row r="78" spans="39:93" x14ac:dyDescent="0.15">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row>
    <row r="79" spans="39:93" x14ac:dyDescent="0.15">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row>
    <row r="80" spans="39:93" x14ac:dyDescent="0.15">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row>
    <row r="81" spans="39:93" x14ac:dyDescent="0.15">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row>
    <row r="82" spans="39:93" x14ac:dyDescent="0.15">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row>
    <row r="83" spans="39:93" x14ac:dyDescent="0.15">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row>
    <row r="84" spans="39:93" x14ac:dyDescent="0.15">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row>
    <row r="85" spans="39:93" x14ac:dyDescent="0.15">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row>
    <row r="86" spans="39:93" x14ac:dyDescent="0.15">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row>
    <row r="87" spans="39:93" x14ac:dyDescent="0.15">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row>
    <row r="88" spans="39:93" x14ac:dyDescent="0.15">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row>
    <row r="89" spans="39:93" x14ac:dyDescent="0.15">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row>
    <row r="90" spans="39:93" x14ac:dyDescent="0.15">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row>
    <row r="91" spans="39:93" x14ac:dyDescent="0.15">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row>
    <row r="92" spans="39:93" x14ac:dyDescent="0.15">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row>
    <row r="93" spans="39:93" x14ac:dyDescent="0.15">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row>
    <row r="94" spans="39:93" x14ac:dyDescent="0.15">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row>
    <row r="95" spans="39:93" x14ac:dyDescent="0.15">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row>
    <row r="96" spans="39:93" x14ac:dyDescent="0.15">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row>
    <row r="97" spans="39:93" x14ac:dyDescent="0.15">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row>
    <row r="98" spans="39:93" x14ac:dyDescent="0.15">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row>
    <row r="99" spans="39:93" x14ac:dyDescent="0.15">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row>
    <row r="100" spans="39:93" x14ac:dyDescent="0.15">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row>
    <row r="101" spans="39:93" x14ac:dyDescent="0.15">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row>
    <row r="102" spans="39:93" x14ac:dyDescent="0.15">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row>
    <row r="103" spans="39:93" x14ac:dyDescent="0.15">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row>
    <row r="104" spans="39:93" x14ac:dyDescent="0.15">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row>
    <row r="105" spans="39:93" x14ac:dyDescent="0.15">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row>
    <row r="106" spans="39:93" x14ac:dyDescent="0.15">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row>
    <row r="107" spans="39:93" x14ac:dyDescent="0.15">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row>
    <row r="108" spans="39:93" x14ac:dyDescent="0.15">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row>
    <row r="109" spans="39:93" x14ac:dyDescent="0.15">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row>
    <row r="110" spans="39:93" x14ac:dyDescent="0.15">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row>
    <row r="111" spans="39:93" x14ac:dyDescent="0.15">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row>
    <row r="112" spans="39:93" x14ac:dyDescent="0.15">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row>
    <row r="113" spans="39:93" x14ac:dyDescent="0.15">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row>
    <row r="114" spans="39:93" x14ac:dyDescent="0.15">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row>
    <row r="115" spans="39:93" x14ac:dyDescent="0.15">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row>
    <row r="116" spans="39:93" x14ac:dyDescent="0.15">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row>
    <row r="117" spans="39:93" x14ac:dyDescent="0.15">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row>
    <row r="118" spans="39:93" x14ac:dyDescent="0.15">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row>
    <row r="119" spans="39:93" x14ac:dyDescent="0.15">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row>
    <row r="120" spans="39:93" x14ac:dyDescent="0.15">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row>
    <row r="121" spans="39:93" x14ac:dyDescent="0.15">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row>
    <row r="122" spans="39:93" x14ac:dyDescent="0.15">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row>
    <row r="123" spans="39:93" x14ac:dyDescent="0.15">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row>
    <row r="124" spans="39:93" x14ac:dyDescent="0.15">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row>
    <row r="125" spans="39:93" x14ac:dyDescent="0.15">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row>
    <row r="126" spans="39:93" x14ac:dyDescent="0.15">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row>
    <row r="127" spans="39:93" x14ac:dyDescent="0.15">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row>
    <row r="128" spans="39:93" x14ac:dyDescent="0.15">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row>
    <row r="129" spans="39:93" x14ac:dyDescent="0.15">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row>
    <row r="130" spans="39:93" x14ac:dyDescent="0.15">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row>
    <row r="131" spans="39:93" x14ac:dyDescent="0.15">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row>
    <row r="132" spans="39:93" x14ac:dyDescent="0.15">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row>
    <row r="133" spans="39:93" x14ac:dyDescent="0.15">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row>
    <row r="134" spans="39:93" x14ac:dyDescent="0.15">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row>
    <row r="135" spans="39:93" x14ac:dyDescent="0.15">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row>
    <row r="136" spans="39:93" x14ac:dyDescent="0.15">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row>
    <row r="137" spans="39:93" x14ac:dyDescent="0.15">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row>
    <row r="138" spans="39:93" x14ac:dyDescent="0.15">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row>
    <row r="139" spans="39:93" x14ac:dyDescent="0.15">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row>
    <row r="140" spans="39:93" x14ac:dyDescent="0.15">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row>
    <row r="141" spans="39:93" x14ac:dyDescent="0.15">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row>
    <row r="142" spans="39:93" x14ac:dyDescent="0.15">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row>
    <row r="143" spans="39:93" x14ac:dyDescent="0.15">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row>
    <row r="144" spans="39:93" x14ac:dyDescent="0.15">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row>
    <row r="145" spans="39:93" x14ac:dyDescent="0.15">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row>
    <row r="146" spans="39:93" x14ac:dyDescent="0.15">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row>
    <row r="147" spans="39:93" x14ac:dyDescent="0.15">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row>
    <row r="148" spans="39:93" x14ac:dyDescent="0.15">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row>
    <row r="149" spans="39:93" x14ac:dyDescent="0.15">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row>
    <row r="150" spans="39:93" x14ac:dyDescent="0.15">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row>
    <row r="151" spans="39:93" x14ac:dyDescent="0.15">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row>
    <row r="152" spans="39:93" x14ac:dyDescent="0.15">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row>
    <row r="153" spans="39:93" x14ac:dyDescent="0.15">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row>
    <row r="154" spans="39:93" x14ac:dyDescent="0.15">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row>
    <row r="155" spans="39:93" x14ac:dyDescent="0.15">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row>
    <row r="156" spans="39:93" x14ac:dyDescent="0.15">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row>
    <row r="157" spans="39:93" x14ac:dyDescent="0.15">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row>
    <row r="158" spans="39:93" x14ac:dyDescent="0.15">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row>
    <row r="159" spans="39:93" x14ac:dyDescent="0.15">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row>
    <row r="160" spans="39:93" x14ac:dyDescent="0.15">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row>
    <row r="161" spans="39:93" x14ac:dyDescent="0.15">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row>
    <row r="162" spans="39:93" x14ac:dyDescent="0.15">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row>
    <row r="163" spans="39:93" x14ac:dyDescent="0.15">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row>
    <row r="164" spans="39:93" x14ac:dyDescent="0.15">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row>
    <row r="165" spans="39:93" x14ac:dyDescent="0.15">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row>
    <row r="166" spans="39:93" x14ac:dyDescent="0.15">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row>
    <row r="167" spans="39:93" x14ac:dyDescent="0.15">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row>
    <row r="168" spans="39:93" x14ac:dyDescent="0.15">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row>
    <row r="169" spans="39:93" x14ac:dyDescent="0.15">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row>
    <row r="170" spans="39:93" x14ac:dyDescent="0.15">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row>
    <row r="171" spans="39:93" x14ac:dyDescent="0.15">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row>
    <row r="172" spans="39:93" x14ac:dyDescent="0.15">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row>
    <row r="173" spans="39:93" x14ac:dyDescent="0.15">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row>
    <row r="174" spans="39:93" x14ac:dyDescent="0.15">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row>
    <row r="175" spans="39:93" x14ac:dyDescent="0.15">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row>
    <row r="176" spans="39:93" x14ac:dyDescent="0.15">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row>
    <row r="177" spans="39:93" x14ac:dyDescent="0.15">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row>
    <row r="178" spans="39:93" x14ac:dyDescent="0.15">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row>
    <row r="179" spans="39:93" x14ac:dyDescent="0.15">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row>
    <row r="180" spans="39:93" x14ac:dyDescent="0.15">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row>
    <row r="181" spans="39:93" x14ac:dyDescent="0.15">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row>
    <row r="182" spans="39:93" x14ac:dyDescent="0.15">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row>
    <row r="183" spans="39:93" x14ac:dyDescent="0.15">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row>
    <row r="184" spans="39:93" x14ac:dyDescent="0.15">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row>
    <row r="185" spans="39:93" x14ac:dyDescent="0.15">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row>
    <row r="186" spans="39:93" x14ac:dyDescent="0.15">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row>
    <row r="187" spans="39:93" x14ac:dyDescent="0.15">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row>
    <row r="188" spans="39:93" x14ac:dyDescent="0.15">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row>
    <row r="189" spans="39:93" x14ac:dyDescent="0.15">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row>
    <row r="190" spans="39:93" x14ac:dyDescent="0.15">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row>
    <row r="191" spans="39:93" x14ac:dyDescent="0.15">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row>
    <row r="192" spans="39:93" x14ac:dyDescent="0.15">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row>
    <row r="193" spans="39:93" x14ac:dyDescent="0.15">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row>
    <row r="194" spans="39:93" x14ac:dyDescent="0.15">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row>
    <row r="195" spans="39:93" x14ac:dyDescent="0.15">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row>
    <row r="196" spans="39:93" x14ac:dyDescent="0.15">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row>
    <row r="197" spans="39:93" x14ac:dyDescent="0.15">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row>
    <row r="198" spans="39:93" x14ac:dyDescent="0.15">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row>
    <row r="199" spans="39:93" x14ac:dyDescent="0.15">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row>
    <row r="200" spans="39:93" x14ac:dyDescent="0.15">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row>
    <row r="201" spans="39:93" x14ac:dyDescent="0.15">
      <c r="AM201" s="40"/>
      <c r="AN201" s="40"/>
      <c r="AO201" s="40"/>
      <c r="AP201" s="40"/>
      <c r="AQ201" s="40"/>
      <c r="AR201" s="40"/>
      <c r="AS201" s="40"/>
    </row>
    <row r="202" spans="39:93" x14ac:dyDescent="0.15">
      <c r="AM202" s="40"/>
      <c r="AN202" s="40"/>
      <c r="AO202" s="40"/>
      <c r="AP202" s="40"/>
      <c r="AQ202" s="40"/>
      <c r="AR202" s="40"/>
      <c r="AS202" s="40"/>
    </row>
    <row r="203" spans="39:93" x14ac:dyDescent="0.15">
      <c r="AM203" s="40"/>
      <c r="AN203" s="40"/>
      <c r="AO203" s="40"/>
      <c r="AP203" s="40"/>
      <c r="AQ203" s="40"/>
      <c r="AR203" s="40"/>
      <c r="AS203" s="40"/>
    </row>
    <row r="204" spans="39:93" x14ac:dyDescent="0.15">
      <c r="AM204" s="40"/>
      <c r="AN204" s="40"/>
      <c r="AO204" s="40"/>
      <c r="AP204" s="40"/>
      <c r="AQ204" s="40"/>
      <c r="AR204" s="40"/>
      <c r="AS204" s="40"/>
    </row>
    <row r="205" spans="39:93" x14ac:dyDescent="0.15">
      <c r="AM205" s="40"/>
      <c r="AN205" s="40"/>
      <c r="AO205" s="40"/>
      <c r="AP205" s="40"/>
      <c r="AQ205" s="40"/>
      <c r="AR205" s="40"/>
      <c r="AS205" s="40"/>
    </row>
    <row r="206" spans="39:93" x14ac:dyDescent="0.15">
      <c r="AM206" s="40"/>
      <c r="AN206" s="40"/>
      <c r="AO206" s="40"/>
      <c r="AP206" s="40"/>
      <c r="AQ206" s="40"/>
      <c r="AR206" s="40"/>
      <c r="AS206" s="40"/>
    </row>
    <row r="207" spans="39:93" x14ac:dyDescent="0.15">
      <c r="AM207" s="40"/>
      <c r="AN207" s="40"/>
      <c r="AO207" s="40"/>
      <c r="AP207" s="40"/>
      <c r="AQ207" s="40"/>
      <c r="AR207" s="40"/>
      <c r="AS207" s="40"/>
    </row>
    <row r="208" spans="39:93" x14ac:dyDescent="0.15">
      <c r="AM208" s="40"/>
      <c r="AN208" s="40"/>
      <c r="AO208" s="40"/>
      <c r="AP208" s="40"/>
      <c r="AQ208" s="40"/>
      <c r="AR208" s="40"/>
      <c r="AS208" s="40"/>
    </row>
    <row r="209" spans="39:45" x14ac:dyDescent="0.15">
      <c r="AM209" s="40"/>
      <c r="AN209" s="40"/>
      <c r="AO209" s="40"/>
      <c r="AP209" s="40"/>
      <c r="AQ209" s="40"/>
      <c r="AR209" s="40"/>
      <c r="AS209" s="40"/>
    </row>
    <row r="210" spans="39:45" x14ac:dyDescent="0.15">
      <c r="AM210" s="40"/>
      <c r="AN210" s="40"/>
      <c r="AO210" s="40"/>
      <c r="AP210" s="40"/>
      <c r="AQ210" s="40"/>
      <c r="AR210" s="40"/>
      <c r="AS210" s="40"/>
    </row>
    <row r="211" spans="39:45" x14ac:dyDescent="0.15">
      <c r="AM211" s="40"/>
      <c r="AN211" s="40"/>
      <c r="AO211" s="40"/>
      <c r="AP211" s="40"/>
      <c r="AQ211" s="40"/>
      <c r="AR211" s="40"/>
      <c r="AS211" s="40"/>
    </row>
    <row r="212" spans="39:45" x14ac:dyDescent="0.15">
      <c r="AM212" s="40"/>
      <c r="AN212" s="40"/>
      <c r="AO212" s="40"/>
      <c r="AP212" s="40"/>
      <c r="AQ212" s="40"/>
      <c r="AR212" s="40"/>
      <c r="AS212" s="40"/>
    </row>
    <row r="213" spans="39:45" x14ac:dyDescent="0.15">
      <c r="AM213" s="40"/>
      <c r="AN213" s="40"/>
      <c r="AO213" s="40"/>
      <c r="AP213" s="40"/>
      <c r="AQ213" s="40"/>
      <c r="AR213" s="40"/>
      <c r="AS213" s="40"/>
    </row>
    <row r="214" spans="39:45" x14ac:dyDescent="0.15">
      <c r="AM214" s="40"/>
      <c r="AN214" s="40"/>
      <c r="AO214" s="40"/>
      <c r="AP214" s="40"/>
      <c r="AQ214" s="40"/>
      <c r="AR214" s="40"/>
      <c r="AS214" s="40"/>
    </row>
    <row r="215" spans="39:45" x14ac:dyDescent="0.15">
      <c r="AM215" s="40"/>
      <c r="AN215" s="40"/>
      <c r="AO215" s="40"/>
      <c r="AP215" s="40"/>
      <c r="AQ215" s="40"/>
      <c r="AR215" s="40"/>
      <c r="AS215" s="40"/>
    </row>
    <row r="216" spans="39:45" x14ac:dyDescent="0.15">
      <c r="AM216" s="40"/>
      <c r="AN216" s="40"/>
      <c r="AO216" s="40"/>
      <c r="AP216" s="40"/>
      <c r="AQ216" s="40"/>
      <c r="AR216" s="40"/>
      <c r="AS216" s="40"/>
    </row>
    <row r="217" spans="39:45" x14ac:dyDescent="0.15">
      <c r="AM217" s="40"/>
      <c r="AN217" s="40"/>
      <c r="AO217" s="40"/>
      <c r="AP217" s="40"/>
      <c r="AQ217" s="40"/>
      <c r="AR217" s="40"/>
      <c r="AS217" s="40"/>
    </row>
    <row r="218" spans="39:45" x14ac:dyDescent="0.15">
      <c r="AM218" s="40"/>
      <c r="AN218" s="40"/>
      <c r="AO218" s="40"/>
      <c r="AP218" s="40"/>
      <c r="AQ218" s="40"/>
      <c r="AR218" s="40"/>
      <c r="AS218" s="40"/>
    </row>
    <row r="219" spans="39:45" x14ac:dyDescent="0.15">
      <c r="AM219" s="40"/>
      <c r="AN219" s="40"/>
      <c r="AO219" s="40"/>
      <c r="AP219" s="40"/>
      <c r="AQ219" s="40"/>
      <c r="AR219" s="40"/>
      <c r="AS219" s="40"/>
    </row>
    <row r="220" spans="39:45" x14ac:dyDescent="0.15">
      <c r="AM220" s="40"/>
      <c r="AN220" s="40"/>
      <c r="AO220" s="40"/>
      <c r="AP220" s="40"/>
      <c r="AQ220" s="40"/>
      <c r="AR220" s="40"/>
      <c r="AS220" s="40"/>
    </row>
    <row r="221" spans="39:45" x14ac:dyDescent="0.15">
      <c r="AM221" s="40"/>
      <c r="AN221" s="40"/>
      <c r="AO221" s="40"/>
      <c r="AP221" s="40"/>
      <c r="AQ221" s="40"/>
      <c r="AR221" s="40"/>
      <c r="AS221" s="40"/>
    </row>
    <row r="222" spans="39:45" x14ac:dyDescent="0.15">
      <c r="AM222" s="40"/>
      <c r="AN222" s="40"/>
      <c r="AO222" s="40"/>
      <c r="AP222" s="40"/>
      <c r="AQ222" s="40"/>
      <c r="AR222" s="40"/>
      <c r="AS222" s="40"/>
    </row>
    <row r="223" spans="39:45" x14ac:dyDescent="0.15">
      <c r="AM223" s="40"/>
      <c r="AN223" s="40"/>
      <c r="AO223" s="40"/>
      <c r="AP223" s="40"/>
      <c r="AQ223" s="40"/>
      <c r="AR223" s="40"/>
      <c r="AS223" s="40"/>
    </row>
    <row r="224" spans="39:45" x14ac:dyDescent="0.15">
      <c r="AM224" s="40"/>
      <c r="AN224" s="40"/>
      <c r="AO224" s="40"/>
      <c r="AP224" s="40"/>
      <c r="AQ224" s="40"/>
      <c r="AR224" s="40"/>
      <c r="AS224" s="40"/>
    </row>
    <row r="225" spans="39:45" x14ac:dyDescent="0.15">
      <c r="AM225" s="40"/>
      <c r="AN225" s="40"/>
      <c r="AO225" s="40"/>
      <c r="AP225" s="40"/>
      <c r="AQ225" s="40"/>
      <c r="AR225" s="40"/>
      <c r="AS225" s="40"/>
    </row>
    <row r="226" spans="39:45" x14ac:dyDescent="0.15">
      <c r="AM226" s="40"/>
      <c r="AN226" s="40"/>
      <c r="AO226" s="40"/>
      <c r="AP226" s="40"/>
      <c r="AQ226" s="40"/>
      <c r="AR226" s="40"/>
      <c r="AS226" s="40"/>
    </row>
    <row r="227" spans="39:45" x14ac:dyDescent="0.15">
      <c r="AM227" s="40"/>
      <c r="AN227" s="40"/>
      <c r="AO227" s="40"/>
      <c r="AP227" s="40"/>
      <c r="AQ227" s="40"/>
      <c r="AR227" s="40"/>
      <c r="AS227" s="40"/>
    </row>
    <row r="228" spans="39:45" x14ac:dyDescent="0.15">
      <c r="AM228" s="40"/>
      <c r="AN228" s="40"/>
      <c r="AO228" s="40"/>
      <c r="AP228" s="40"/>
      <c r="AQ228" s="40"/>
      <c r="AR228" s="40"/>
      <c r="AS228" s="40"/>
    </row>
    <row r="229" spans="39:45" x14ac:dyDescent="0.15">
      <c r="AM229" s="40"/>
      <c r="AN229" s="40"/>
      <c r="AO229" s="40"/>
      <c r="AP229" s="40"/>
      <c r="AQ229" s="40"/>
      <c r="AR229" s="40"/>
      <c r="AS229" s="40"/>
    </row>
    <row r="230" spans="39:45" x14ac:dyDescent="0.15">
      <c r="AM230" s="40"/>
      <c r="AN230" s="40"/>
      <c r="AO230" s="40"/>
      <c r="AP230" s="40"/>
      <c r="AQ230" s="40"/>
      <c r="AR230" s="40"/>
      <c r="AS230" s="40"/>
    </row>
    <row r="231" spans="39:45" x14ac:dyDescent="0.15">
      <c r="AM231" s="40"/>
      <c r="AN231" s="40"/>
      <c r="AO231" s="40"/>
      <c r="AP231" s="40"/>
      <c r="AQ231" s="40"/>
      <c r="AR231" s="40"/>
      <c r="AS231" s="40"/>
    </row>
    <row r="232" spans="39:45" x14ac:dyDescent="0.15">
      <c r="AM232" s="40"/>
      <c r="AN232" s="40"/>
      <c r="AO232" s="40"/>
      <c r="AP232" s="40"/>
      <c r="AQ232" s="40"/>
      <c r="AR232" s="40"/>
      <c r="AS232" s="40"/>
    </row>
    <row r="233" spans="39:45" x14ac:dyDescent="0.15">
      <c r="AM233" s="40"/>
      <c r="AN233" s="40"/>
      <c r="AO233" s="40"/>
      <c r="AP233" s="40"/>
      <c r="AQ233" s="40"/>
      <c r="AR233" s="40"/>
      <c r="AS233" s="40"/>
    </row>
    <row r="234" spans="39:45" x14ac:dyDescent="0.15">
      <c r="AM234" s="40"/>
      <c r="AN234" s="40"/>
      <c r="AO234" s="40"/>
      <c r="AP234" s="40"/>
      <c r="AQ234" s="40"/>
      <c r="AR234" s="40"/>
      <c r="AS234" s="40"/>
    </row>
    <row r="235" spans="39:45" x14ac:dyDescent="0.15">
      <c r="AM235" s="40"/>
      <c r="AN235" s="40"/>
      <c r="AO235" s="40"/>
      <c r="AP235" s="40"/>
      <c r="AQ235" s="40"/>
      <c r="AR235" s="40"/>
      <c r="AS235" s="40"/>
    </row>
    <row r="236" spans="39:45" x14ac:dyDescent="0.15">
      <c r="AM236" s="40"/>
      <c r="AN236" s="40"/>
      <c r="AO236" s="40"/>
      <c r="AP236" s="40"/>
      <c r="AQ236" s="40"/>
      <c r="AR236" s="40"/>
      <c r="AS236" s="40"/>
    </row>
    <row r="237" spans="39:45" x14ac:dyDescent="0.15">
      <c r="AM237" s="40"/>
      <c r="AN237" s="40"/>
      <c r="AO237" s="40"/>
      <c r="AP237" s="40"/>
      <c r="AQ237" s="40"/>
      <c r="AR237" s="40"/>
      <c r="AS237" s="40"/>
    </row>
    <row r="238" spans="39:45" x14ac:dyDescent="0.15">
      <c r="AM238" s="40"/>
      <c r="AN238" s="40"/>
      <c r="AO238" s="40"/>
      <c r="AP238" s="40"/>
      <c r="AQ238" s="40"/>
      <c r="AR238" s="40"/>
      <c r="AS238" s="40"/>
    </row>
    <row r="239" spans="39:45" x14ac:dyDescent="0.15">
      <c r="AM239" s="40"/>
      <c r="AN239" s="40"/>
      <c r="AO239" s="40"/>
      <c r="AP239" s="40"/>
      <c r="AQ239" s="40"/>
      <c r="AR239" s="40"/>
      <c r="AS239" s="40"/>
    </row>
    <row r="240" spans="39:45" x14ac:dyDescent="0.15">
      <c r="AM240" s="40"/>
      <c r="AN240" s="40"/>
      <c r="AO240" s="40"/>
      <c r="AP240" s="40"/>
      <c r="AQ240" s="40"/>
      <c r="AR240" s="40"/>
      <c r="AS240" s="40"/>
    </row>
    <row r="241" spans="39:45" x14ac:dyDescent="0.15">
      <c r="AM241" s="40"/>
      <c r="AN241" s="40"/>
      <c r="AO241" s="40"/>
      <c r="AP241" s="40"/>
      <c r="AQ241" s="40"/>
      <c r="AR241" s="40"/>
      <c r="AS241" s="40"/>
    </row>
    <row r="242" spans="39:45" x14ac:dyDescent="0.15">
      <c r="AM242" s="40"/>
      <c r="AN242" s="40"/>
      <c r="AO242" s="40"/>
      <c r="AP242" s="40"/>
      <c r="AQ242" s="40"/>
      <c r="AR242" s="40"/>
      <c r="AS242" s="40"/>
    </row>
    <row r="243" spans="39:45" x14ac:dyDescent="0.15">
      <c r="AM243" s="40"/>
      <c r="AN243" s="40"/>
      <c r="AO243" s="40"/>
      <c r="AP243" s="40"/>
      <c r="AQ243" s="40"/>
      <c r="AR243" s="40"/>
      <c r="AS243" s="40"/>
    </row>
    <row r="244" spans="39:45" x14ac:dyDescent="0.15">
      <c r="AM244" s="40"/>
      <c r="AN244" s="40"/>
      <c r="AO244" s="40"/>
      <c r="AP244" s="40"/>
      <c r="AQ244" s="40"/>
      <c r="AR244" s="40"/>
      <c r="AS244" s="40"/>
    </row>
    <row r="245" spans="39:45" x14ac:dyDescent="0.15">
      <c r="AM245" s="40"/>
      <c r="AN245" s="40"/>
      <c r="AO245" s="40"/>
      <c r="AP245" s="40"/>
      <c r="AQ245" s="40"/>
      <c r="AR245" s="40"/>
      <c r="AS245" s="40"/>
    </row>
    <row r="246" spans="39:45" x14ac:dyDescent="0.15">
      <c r="AM246" s="40"/>
      <c r="AN246" s="40"/>
      <c r="AO246" s="40"/>
      <c r="AP246" s="40"/>
      <c r="AQ246" s="40"/>
      <c r="AR246" s="40"/>
      <c r="AS246" s="40"/>
    </row>
    <row r="247" spans="39:45" x14ac:dyDescent="0.15">
      <c r="AM247" s="40"/>
      <c r="AN247" s="40"/>
      <c r="AO247" s="40"/>
      <c r="AP247" s="40"/>
      <c r="AQ247" s="40"/>
      <c r="AR247" s="40"/>
      <c r="AS247" s="40"/>
    </row>
    <row r="248" spans="39:45" x14ac:dyDescent="0.15">
      <c r="AM248" s="40"/>
      <c r="AN248" s="40"/>
      <c r="AO248" s="40"/>
      <c r="AP248" s="40"/>
      <c r="AQ248" s="40"/>
      <c r="AR248" s="40"/>
      <c r="AS248" s="40"/>
    </row>
    <row r="249" spans="39:45" x14ac:dyDescent="0.15">
      <c r="AM249" s="40"/>
      <c r="AN249" s="40"/>
      <c r="AO249" s="40"/>
      <c r="AP249" s="40"/>
      <c r="AQ249" s="40"/>
      <c r="AR249" s="40"/>
      <c r="AS249" s="40"/>
    </row>
    <row r="250" spans="39:45" x14ac:dyDescent="0.15">
      <c r="AM250" s="40"/>
      <c r="AN250" s="40"/>
      <c r="AO250" s="40"/>
      <c r="AP250" s="40"/>
      <c r="AQ250" s="40"/>
      <c r="AR250" s="40"/>
      <c r="AS250" s="40"/>
    </row>
    <row r="251" spans="39:45" x14ac:dyDescent="0.15">
      <c r="AM251" s="40"/>
      <c r="AN251" s="40"/>
      <c r="AO251" s="40"/>
      <c r="AP251" s="40"/>
      <c r="AQ251" s="40"/>
      <c r="AR251" s="40"/>
      <c r="AS251" s="40"/>
    </row>
    <row r="252" spans="39:45" x14ac:dyDescent="0.15">
      <c r="AM252" s="40"/>
      <c r="AN252" s="40"/>
      <c r="AO252" s="40"/>
      <c r="AP252" s="40"/>
      <c r="AQ252" s="40"/>
      <c r="AR252" s="40"/>
      <c r="AS252" s="40"/>
    </row>
    <row r="253" spans="39:45" x14ac:dyDescent="0.15">
      <c r="AM253" s="40"/>
      <c r="AN253" s="40"/>
      <c r="AO253" s="40"/>
      <c r="AP253" s="40"/>
      <c r="AQ253" s="40"/>
      <c r="AR253" s="40"/>
      <c r="AS253" s="40"/>
    </row>
    <row r="254" spans="39:45" x14ac:dyDescent="0.15">
      <c r="AM254" s="40"/>
      <c r="AN254" s="40"/>
      <c r="AO254" s="40"/>
      <c r="AP254" s="40"/>
      <c r="AQ254" s="40"/>
      <c r="AR254" s="40"/>
      <c r="AS254" s="40"/>
    </row>
    <row r="255" spans="39:45" x14ac:dyDescent="0.15">
      <c r="AM255" s="40"/>
      <c r="AN255" s="40"/>
      <c r="AO255" s="40"/>
      <c r="AP255" s="40"/>
      <c r="AQ255" s="40"/>
      <c r="AR255" s="40"/>
      <c r="AS255" s="40"/>
    </row>
    <row r="256" spans="39:45" x14ac:dyDescent="0.15">
      <c r="AM256" s="40"/>
      <c r="AN256" s="40"/>
      <c r="AO256" s="40"/>
      <c r="AP256" s="40"/>
      <c r="AQ256" s="40"/>
      <c r="AR256" s="40"/>
      <c r="AS256" s="40"/>
    </row>
    <row r="257" spans="39:45" x14ac:dyDescent="0.15">
      <c r="AM257" s="40"/>
      <c r="AN257" s="40"/>
      <c r="AO257" s="40"/>
      <c r="AP257" s="40"/>
      <c r="AQ257" s="40"/>
      <c r="AR257" s="40"/>
      <c r="AS257" s="40"/>
    </row>
    <row r="258" spans="39:45" x14ac:dyDescent="0.15">
      <c r="AM258" s="40"/>
      <c r="AN258" s="40"/>
      <c r="AO258" s="40"/>
      <c r="AP258" s="40"/>
      <c r="AQ258" s="40"/>
      <c r="AR258" s="40"/>
      <c r="AS258" s="40"/>
    </row>
    <row r="259" spans="39:45" x14ac:dyDescent="0.15">
      <c r="AM259" s="40"/>
      <c r="AN259" s="40"/>
      <c r="AO259" s="40"/>
      <c r="AP259" s="40"/>
      <c r="AQ259" s="40"/>
      <c r="AR259" s="40"/>
      <c r="AS259" s="40"/>
    </row>
    <row r="260" spans="39:45" x14ac:dyDescent="0.15">
      <c r="AM260" s="40"/>
      <c r="AN260" s="40"/>
      <c r="AO260" s="40"/>
      <c r="AP260" s="40"/>
      <c r="AQ260" s="40"/>
      <c r="AR260" s="40"/>
      <c r="AS260" s="40"/>
    </row>
    <row r="261" spans="39:45" x14ac:dyDescent="0.15">
      <c r="AM261" s="40"/>
      <c r="AN261" s="40"/>
      <c r="AO261" s="40"/>
      <c r="AP261" s="40"/>
      <c r="AQ261" s="40"/>
      <c r="AR261" s="40"/>
      <c r="AS261" s="40"/>
    </row>
    <row r="262" spans="39:45" x14ac:dyDescent="0.15">
      <c r="AM262" s="40"/>
      <c r="AN262" s="40"/>
      <c r="AO262" s="40"/>
      <c r="AP262" s="40"/>
      <c r="AQ262" s="40"/>
      <c r="AR262" s="40"/>
      <c r="AS262" s="40"/>
    </row>
    <row r="263" spans="39:45" x14ac:dyDescent="0.15">
      <c r="AM263" s="40"/>
      <c r="AN263" s="40"/>
      <c r="AO263" s="40"/>
      <c r="AP263" s="40"/>
      <c r="AQ263" s="40"/>
      <c r="AR263" s="40"/>
      <c r="AS263" s="40"/>
    </row>
    <row r="264" spans="39:45" x14ac:dyDescent="0.15">
      <c r="AM264" s="40"/>
      <c r="AN264" s="40"/>
      <c r="AO264" s="40"/>
      <c r="AP264" s="40"/>
      <c r="AQ264" s="40"/>
      <c r="AR264" s="40"/>
      <c r="AS264" s="40"/>
    </row>
    <row r="265" spans="39:45" x14ac:dyDescent="0.15">
      <c r="AM265" s="40"/>
      <c r="AN265" s="40"/>
      <c r="AO265" s="40"/>
      <c r="AP265" s="40"/>
      <c r="AQ265" s="40"/>
      <c r="AR265" s="40"/>
      <c r="AS265" s="40"/>
    </row>
    <row r="266" spans="39:45" x14ac:dyDescent="0.15">
      <c r="AM266" s="40"/>
      <c r="AN266" s="40"/>
      <c r="AO266" s="40"/>
      <c r="AP266" s="40"/>
      <c r="AQ266" s="40"/>
      <c r="AR266" s="40"/>
      <c r="AS266" s="40"/>
    </row>
    <row r="267" spans="39:45" x14ac:dyDescent="0.15">
      <c r="AM267" s="40"/>
      <c r="AN267" s="40"/>
      <c r="AO267" s="40"/>
      <c r="AP267" s="40"/>
      <c r="AQ267" s="40"/>
      <c r="AR267" s="40"/>
      <c r="AS267" s="40"/>
    </row>
    <row r="268" spans="39:45" x14ac:dyDescent="0.15">
      <c r="AM268" s="40"/>
      <c r="AN268" s="40"/>
      <c r="AO268" s="40"/>
      <c r="AP268" s="40"/>
      <c r="AQ268" s="40"/>
      <c r="AR268" s="40"/>
      <c r="AS268" s="40"/>
    </row>
    <row r="269" spans="39:45" x14ac:dyDescent="0.15">
      <c r="AM269" s="40"/>
      <c r="AN269" s="40"/>
      <c r="AO269" s="40"/>
      <c r="AP269" s="40"/>
      <c r="AQ269" s="40"/>
      <c r="AR269" s="40"/>
      <c r="AS269" s="40"/>
    </row>
    <row r="270" spans="39:45" x14ac:dyDescent="0.15">
      <c r="AM270" s="40"/>
      <c r="AN270" s="40"/>
      <c r="AO270" s="40"/>
      <c r="AP270" s="40"/>
      <c r="AQ270" s="40"/>
      <c r="AR270" s="40"/>
      <c r="AS270" s="40"/>
    </row>
    <row r="271" spans="39:45" x14ac:dyDescent="0.15">
      <c r="AM271" s="40"/>
      <c r="AN271" s="40"/>
      <c r="AO271" s="40"/>
      <c r="AP271" s="40"/>
      <c r="AQ271" s="40"/>
      <c r="AR271" s="40"/>
      <c r="AS271" s="40"/>
    </row>
    <row r="272" spans="39:45" x14ac:dyDescent="0.15">
      <c r="AM272" s="40"/>
      <c r="AN272" s="40"/>
      <c r="AO272" s="40"/>
      <c r="AP272" s="40"/>
      <c r="AQ272" s="40"/>
      <c r="AR272" s="40"/>
      <c r="AS272" s="40"/>
    </row>
    <row r="273" spans="39:45" x14ac:dyDescent="0.15">
      <c r="AM273" s="40"/>
      <c r="AN273" s="40"/>
      <c r="AO273" s="40"/>
      <c r="AP273" s="40"/>
      <c r="AQ273" s="40"/>
      <c r="AR273" s="40"/>
      <c r="AS273" s="40"/>
    </row>
    <row r="274" spans="39:45" x14ac:dyDescent="0.15">
      <c r="AM274" s="40"/>
      <c r="AN274" s="40"/>
      <c r="AO274" s="40"/>
      <c r="AP274" s="40"/>
      <c r="AQ274" s="40"/>
      <c r="AR274" s="40"/>
      <c r="AS274" s="40"/>
    </row>
    <row r="275" spans="39:45" x14ac:dyDescent="0.15">
      <c r="AM275" s="40"/>
      <c r="AN275" s="40"/>
      <c r="AO275" s="40"/>
      <c r="AP275" s="40"/>
      <c r="AQ275" s="40"/>
      <c r="AR275" s="40"/>
      <c r="AS275" s="40"/>
    </row>
    <row r="276" spans="39:45" x14ac:dyDescent="0.15">
      <c r="AM276" s="40"/>
      <c r="AN276" s="40"/>
      <c r="AO276" s="40"/>
      <c r="AP276" s="40"/>
      <c r="AQ276" s="40"/>
      <c r="AR276" s="40"/>
      <c r="AS276" s="40"/>
    </row>
    <row r="277" spans="39:45" x14ac:dyDescent="0.15">
      <c r="AM277" s="40"/>
      <c r="AN277" s="40"/>
      <c r="AO277" s="40"/>
      <c r="AP277" s="40"/>
      <c r="AQ277" s="40"/>
      <c r="AR277" s="40"/>
      <c r="AS277" s="40"/>
    </row>
    <row r="278" spans="39:45" x14ac:dyDescent="0.15">
      <c r="AM278" s="40"/>
      <c r="AN278" s="40"/>
      <c r="AO278" s="40"/>
      <c r="AP278" s="40"/>
      <c r="AQ278" s="40"/>
      <c r="AR278" s="40"/>
      <c r="AS278" s="40"/>
    </row>
    <row r="279" spans="39:45" x14ac:dyDescent="0.15">
      <c r="AM279" s="40"/>
      <c r="AN279" s="40"/>
      <c r="AO279" s="40"/>
      <c r="AP279" s="40"/>
      <c r="AQ279" s="40"/>
      <c r="AR279" s="40"/>
      <c r="AS279" s="40"/>
    </row>
    <row r="280" spans="39:45" x14ac:dyDescent="0.15">
      <c r="AM280" s="40"/>
      <c r="AN280" s="40"/>
      <c r="AO280" s="40"/>
      <c r="AP280" s="40"/>
      <c r="AQ280" s="40"/>
      <c r="AR280" s="40"/>
      <c r="AS280" s="40"/>
    </row>
    <row r="281" spans="39:45" x14ac:dyDescent="0.15">
      <c r="AM281" s="40"/>
      <c r="AN281" s="40"/>
      <c r="AO281" s="40"/>
      <c r="AP281" s="40"/>
      <c r="AQ281" s="40"/>
      <c r="AR281" s="40"/>
      <c r="AS281" s="40"/>
    </row>
    <row r="282" spans="39:45" x14ac:dyDescent="0.15">
      <c r="AM282" s="40"/>
      <c r="AN282" s="40"/>
      <c r="AO282" s="40"/>
      <c r="AP282" s="40"/>
      <c r="AQ282" s="40"/>
      <c r="AR282" s="40"/>
      <c r="AS282" s="40"/>
    </row>
    <row r="283" spans="39:45" x14ac:dyDescent="0.15">
      <c r="AM283" s="40"/>
      <c r="AN283" s="40"/>
      <c r="AO283" s="40"/>
      <c r="AP283" s="40"/>
      <c r="AQ283" s="40"/>
      <c r="AR283" s="40"/>
      <c r="AS283" s="40"/>
    </row>
    <row r="284" spans="39:45" x14ac:dyDescent="0.15">
      <c r="AM284" s="40"/>
      <c r="AN284" s="40"/>
      <c r="AO284" s="40"/>
      <c r="AP284" s="40"/>
      <c r="AQ284" s="40"/>
      <c r="AR284" s="40"/>
      <c r="AS284" s="40"/>
    </row>
    <row r="285" spans="39:45" x14ac:dyDescent="0.15">
      <c r="AM285" s="40"/>
      <c r="AN285" s="40"/>
      <c r="AO285" s="40"/>
      <c r="AP285" s="40"/>
      <c r="AQ285" s="40"/>
      <c r="AR285" s="40"/>
      <c r="AS285" s="40"/>
    </row>
    <row r="286" spans="39:45" x14ac:dyDescent="0.15">
      <c r="AM286" s="40"/>
      <c r="AN286" s="40"/>
      <c r="AO286" s="40"/>
      <c r="AP286" s="40"/>
      <c r="AQ286" s="40"/>
      <c r="AR286" s="40"/>
      <c r="AS286" s="40"/>
    </row>
    <row r="287" spans="39:45" x14ac:dyDescent="0.15">
      <c r="AM287" s="40"/>
      <c r="AN287" s="40"/>
      <c r="AO287" s="40"/>
      <c r="AP287" s="40"/>
      <c r="AQ287" s="40"/>
      <c r="AR287" s="40"/>
      <c r="AS287" s="40"/>
    </row>
    <row r="288" spans="39:45" x14ac:dyDescent="0.15">
      <c r="AM288" s="40"/>
      <c r="AN288" s="40"/>
      <c r="AO288" s="40"/>
      <c r="AP288" s="40"/>
      <c r="AQ288" s="40"/>
      <c r="AR288" s="40"/>
      <c r="AS288" s="40"/>
    </row>
    <row r="289" spans="39:45" x14ac:dyDescent="0.15">
      <c r="AM289" s="40"/>
      <c r="AN289" s="40"/>
      <c r="AO289" s="40"/>
      <c r="AP289" s="40"/>
      <c r="AQ289" s="40"/>
      <c r="AR289" s="40"/>
      <c r="AS289" s="40"/>
    </row>
    <row r="290" spans="39:45" x14ac:dyDescent="0.15">
      <c r="AM290" s="40"/>
      <c r="AN290" s="40"/>
      <c r="AO290" s="40"/>
      <c r="AP290" s="40"/>
      <c r="AQ290" s="40"/>
      <c r="AR290" s="40"/>
      <c r="AS290" s="40"/>
    </row>
    <row r="291" spans="39:45" x14ac:dyDescent="0.15">
      <c r="AM291" s="40"/>
      <c r="AN291" s="40"/>
      <c r="AO291" s="40"/>
      <c r="AP291" s="40"/>
      <c r="AQ291" s="40"/>
      <c r="AR291" s="40"/>
      <c r="AS291" s="40"/>
    </row>
    <row r="292" spans="39:45" x14ac:dyDescent="0.15">
      <c r="AM292" s="40"/>
      <c r="AN292" s="40"/>
      <c r="AO292" s="40"/>
      <c r="AP292" s="40"/>
      <c r="AQ292" s="40"/>
      <c r="AR292" s="40"/>
      <c r="AS292" s="40"/>
    </row>
    <row r="293" spans="39:45" x14ac:dyDescent="0.15">
      <c r="AM293" s="40"/>
      <c r="AN293" s="40"/>
      <c r="AO293" s="40"/>
      <c r="AP293" s="40"/>
      <c r="AQ293" s="40"/>
      <c r="AR293" s="40"/>
      <c r="AS293" s="40"/>
    </row>
    <row r="294" spans="39:45" x14ac:dyDescent="0.15">
      <c r="AM294" s="40"/>
      <c r="AN294" s="40"/>
      <c r="AO294" s="40"/>
      <c r="AP294" s="40"/>
      <c r="AQ294" s="40"/>
      <c r="AR294" s="40"/>
      <c r="AS294" s="40"/>
    </row>
    <row r="295" spans="39:45" x14ac:dyDescent="0.15">
      <c r="AM295" s="40"/>
      <c r="AN295" s="40"/>
      <c r="AO295" s="40"/>
      <c r="AP295" s="40"/>
      <c r="AQ295" s="40"/>
      <c r="AR295" s="40"/>
      <c r="AS295" s="40"/>
    </row>
    <row r="296" spans="39:45" x14ac:dyDescent="0.15">
      <c r="AM296" s="40"/>
      <c r="AN296" s="40"/>
      <c r="AO296" s="40"/>
      <c r="AP296" s="40"/>
      <c r="AQ296" s="40"/>
      <c r="AR296" s="40"/>
      <c r="AS296" s="40"/>
    </row>
    <row r="297" spans="39:45" x14ac:dyDescent="0.15">
      <c r="AM297" s="40"/>
      <c r="AN297" s="40"/>
      <c r="AO297" s="40"/>
      <c r="AP297" s="40"/>
      <c r="AQ297" s="40"/>
      <c r="AR297" s="40"/>
      <c r="AS297" s="40"/>
    </row>
    <row r="298" spans="39:45" x14ac:dyDescent="0.15">
      <c r="AM298" s="40"/>
      <c r="AN298" s="40"/>
      <c r="AO298" s="40"/>
      <c r="AP298" s="40"/>
      <c r="AQ298" s="40"/>
      <c r="AR298" s="40"/>
      <c r="AS298" s="40"/>
    </row>
    <row r="299" spans="39:45" x14ac:dyDescent="0.15">
      <c r="AM299" s="40"/>
      <c r="AN299" s="40"/>
      <c r="AO299" s="40"/>
      <c r="AP299" s="40"/>
      <c r="AQ299" s="40"/>
      <c r="AR299" s="40"/>
      <c r="AS299" s="40"/>
    </row>
    <row r="300" spans="39:45" x14ac:dyDescent="0.15">
      <c r="AM300" s="40"/>
      <c r="AN300" s="40"/>
      <c r="AO300" s="40"/>
      <c r="AP300" s="40"/>
      <c r="AQ300" s="40"/>
      <c r="AR300" s="40"/>
      <c r="AS300" s="40"/>
    </row>
    <row r="301" spans="39:45" x14ac:dyDescent="0.15">
      <c r="AM301" s="40"/>
      <c r="AN301" s="40"/>
      <c r="AO301" s="40"/>
      <c r="AP301" s="40"/>
      <c r="AQ301" s="40"/>
      <c r="AR301" s="40"/>
      <c r="AS301" s="40"/>
    </row>
    <row r="302" spans="39:45" x14ac:dyDescent="0.15">
      <c r="AM302" s="40"/>
      <c r="AN302" s="40"/>
      <c r="AO302" s="40"/>
      <c r="AP302" s="40"/>
      <c r="AQ302" s="40"/>
      <c r="AR302" s="40"/>
      <c r="AS302" s="40"/>
    </row>
    <row r="303" spans="39:45" x14ac:dyDescent="0.15">
      <c r="AM303" s="40"/>
      <c r="AN303" s="40"/>
      <c r="AO303" s="40"/>
      <c r="AP303" s="40"/>
      <c r="AQ303" s="40"/>
      <c r="AR303" s="40"/>
      <c r="AS303" s="40"/>
    </row>
    <row r="304" spans="39:45" x14ac:dyDescent="0.15">
      <c r="AM304" s="40"/>
      <c r="AN304" s="40"/>
      <c r="AO304" s="40"/>
      <c r="AP304" s="40"/>
      <c r="AQ304" s="40"/>
      <c r="AR304" s="40"/>
      <c r="AS304" s="40"/>
    </row>
    <row r="305" spans="39:45" x14ac:dyDescent="0.15">
      <c r="AM305" s="40"/>
      <c r="AN305" s="40"/>
      <c r="AO305" s="40"/>
      <c r="AP305" s="40"/>
      <c r="AQ305" s="40"/>
      <c r="AR305" s="40"/>
      <c r="AS305" s="40"/>
    </row>
    <row r="306" spans="39:45" x14ac:dyDescent="0.15">
      <c r="AM306" s="40"/>
      <c r="AN306" s="40"/>
      <c r="AO306" s="40"/>
      <c r="AP306" s="40"/>
      <c r="AQ306" s="40"/>
      <c r="AR306" s="40"/>
      <c r="AS306" s="40"/>
    </row>
    <row r="307" spans="39:45" x14ac:dyDescent="0.15">
      <c r="AM307" s="40"/>
      <c r="AN307" s="40"/>
      <c r="AO307" s="40"/>
      <c r="AP307" s="40"/>
      <c r="AQ307" s="40"/>
      <c r="AR307" s="40"/>
      <c r="AS307" s="40"/>
    </row>
    <row r="308" spans="39:45" x14ac:dyDescent="0.15">
      <c r="AM308" s="40"/>
      <c r="AN308" s="40"/>
      <c r="AO308" s="40"/>
      <c r="AP308" s="40"/>
      <c r="AQ308" s="40"/>
      <c r="AR308" s="40"/>
      <c r="AS308" s="40"/>
    </row>
    <row r="309" spans="39:45" x14ac:dyDescent="0.15">
      <c r="AM309" s="40"/>
      <c r="AN309" s="40"/>
      <c r="AO309" s="40"/>
      <c r="AP309" s="40"/>
      <c r="AQ309" s="40"/>
      <c r="AR309" s="40"/>
      <c r="AS309" s="40"/>
    </row>
    <row r="310" spans="39:45" x14ac:dyDescent="0.15">
      <c r="AM310" s="40"/>
      <c r="AN310" s="40"/>
      <c r="AO310" s="40"/>
      <c r="AP310" s="40"/>
      <c r="AQ310" s="40"/>
      <c r="AR310" s="40"/>
      <c r="AS310" s="40"/>
    </row>
    <row r="311" spans="39:45" x14ac:dyDescent="0.15">
      <c r="AM311" s="40"/>
      <c r="AN311" s="40"/>
      <c r="AO311" s="40"/>
      <c r="AP311" s="40"/>
      <c r="AQ311" s="40"/>
      <c r="AR311" s="40"/>
      <c r="AS311" s="40"/>
    </row>
    <row r="312" spans="39:45" x14ac:dyDescent="0.15">
      <c r="AM312" s="40"/>
      <c r="AN312" s="40"/>
      <c r="AO312" s="40"/>
      <c r="AP312" s="40"/>
      <c r="AQ312" s="40"/>
      <c r="AR312" s="40"/>
      <c r="AS312" s="40"/>
    </row>
    <row r="313" spans="39:45" x14ac:dyDescent="0.15">
      <c r="AM313" s="40"/>
      <c r="AN313" s="40"/>
      <c r="AO313" s="40"/>
      <c r="AP313" s="40"/>
      <c r="AQ313" s="40"/>
      <c r="AR313" s="40"/>
      <c r="AS313" s="40"/>
    </row>
    <row r="314" spans="39:45" x14ac:dyDescent="0.15">
      <c r="AM314" s="40"/>
      <c r="AN314" s="40"/>
      <c r="AO314" s="40"/>
      <c r="AP314" s="40"/>
      <c r="AQ314" s="40"/>
      <c r="AR314" s="40"/>
      <c r="AS314" s="40"/>
    </row>
    <row r="315" spans="39:45" x14ac:dyDescent="0.15">
      <c r="AM315" s="40"/>
      <c r="AN315" s="40"/>
      <c r="AO315" s="40"/>
      <c r="AP315" s="40"/>
      <c r="AQ315" s="40"/>
      <c r="AR315" s="40"/>
      <c r="AS315" s="40"/>
    </row>
    <row r="316" spans="39:45" x14ac:dyDescent="0.15">
      <c r="AM316" s="40"/>
      <c r="AN316" s="40"/>
      <c r="AO316" s="40"/>
      <c r="AP316" s="40"/>
      <c r="AQ316" s="40"/>
      <c r="AR316" s="40"/>
      <c r="AS316" s="40"/>
    </row>
    <row r="317" spans="39:45" x14ac:dyDescent="0.15">
      <c r="AM317" s="40"/>
      <c r="AN317" s="40"/>
      <c r="AO317" s="40"/>
      <c r="AP317" s="40"/>
      <c r="AQ317" s="40"/>
      <c r="AR317" s="40"/>
      <c r="AS317" s="40"/>
    </row>
    <row r="318" spans="39:45" x14ac:dyDescent="0.15">
      <c r="AM318" s="40"/>
      <c r="AN318" s="40"/>
      <c r="AO318" s="40"/>
      <c r="AP318" s="40"/>
      <c r="AQ318" s="40"/>
      <c r="AR318" s="40"/>
      <c r="AS318" s="40"/>
    </row>
    <row r="319" spans="39:45" x14ac:dyDescent="0.15">
      <c r="AM319" s="40"/>
      <c r="AN319" s="40"/>
      <c r="AO319" s="40"/>
      <c r="AP319" s="40"/>
      <c r="AQ319" s="40"/>
      <c r="AR319" s="40"/>
      <c r="AS319" s="40"/>
    </row>
    <row r="320" spans="39:45" x14ac:dyDescent="0.15">
      <c r="AM320" s="40"/>
      <c r="AN320" s="40"/>
      <c r="AO320" s="40"/>
      <c r="AP320" s="40"/>
      <c r="AQ320" s="40"/>
      <c r="AR320" s="40"/>
      <c r="AS320" s="40"/>
    </row>
    <row r="321" spans="39:45" x14ac:dyDescent="0.15">
      <c r="AM321" s="40"/>
      <c r="AN321" s="40"/>
      <c r="AO321" s="40"/>
      <c r="AP321" s="40"/>
      <c r="AQ321" s="40"/>
      <c r="AR321" s="40"/>
      <c r="AS321" s="40"/>
    </row>
    <row r="322" spans="39:45" x14ac:dyDescent="0.15">
      <c r="AM322" s="40"/>
      <c r="AN322" s="40"/>
      <c r="AO322" s="40"/>
      <c r="AP322" s="40"/>
      <c r="AQ322" s="40"/>
      <c r="AR322" s="40"/>
      <c r="AS322" s="40"/>
    </row>
    <row r="323" spans="39:45" x14ac:dyDescent="0.15">
      <c r="AM323" s="40"/>
      <c r="AN323" s="40"/>
      <c r="AO323" s="40"/>
      <c r="AP323" s="40"/>
      <c r="AQ323" s="40"/>
      <c r="AR323" s="40"/>
      <c r="AS323" s="40"/>
    </row>
    <row r="324" spans="39:45" x14ac:dyDescent="0.15">
      <c r="AM324" s="40"/>
      <c r="AN324" s="40"/>
      <c r="AO324" s="40"/>
      <c r="AP324" s="40"/>
      <c r="AQ324" s="40"/>
      <c r="AR324" s="40"/>
      <c r="AS324" s="40"/>
    </row>
    <row r="325" spans="39:45" x14ac:dyDescent="0.15">
      <c r="AM325" s="40"/>
      <c r="AN325" s="40"/>
      <c r="AO325" s="40"/>
      <c r="AP325" s="40"/>
      <c r="AQ325" s="40"/>
      <c r="AR325" s="40"/>
      <c r="AS325" s="40"/>
    </row>
    <row r="326" spans="39:45" x14ac:dyDescent="0.15">
      <c r="AM326" s="40"/>
      <c r="AN326" s="40"/>
      <c r="AO326" s="40"/>
      <c r="AP326" s="40"/>
      <c r="AQ326" s="40"/>
      <c r="AR326" s="40"/>
      <c r="AS326" s="40"/>
    </row>
    <row r="327" spans="39:45" x14ac:dyDescent="0.15">
      <c r="AM327" s="40"/>
      <c r="AN327" s="40"/>
      <c r="AO327" s="40"/>
      <c r="AP327" s="40"/>
      <c r="AQ327" s="40"/>
      <c r="AR327" s="40"/>
      <c r="AS327" s="40"/>
    </row>
    <row r="328" spans="39:45" x14ac:dyDescent="0.15">
      <c r="AM328" s="40"/>
      <c r="AN328" s="40"/>
      <c r="AO328" s="40"/>
      <c r="AP328" s="40"/>
      <c r="AQ328" s="40"/>
      <c r="AR328" s="40"/>
      <c r="AS328" s="40"/>
    </row>
    <row r="329" spans="39:45" x14ac:dyDescent="0.15">
      <c r="AM329" s="40"/>
      <c r="AN329" s="40"/>
      <c r="AO329" s="40"/>
      <c r="AP329" s="40"/>
      <c r="AQ329" s="40"/>
      <c r="AR329" s="40"/>
      <c r="AS329" s="40"/>
    </row>
    <row r="330" spans="39:45" x14ac:dyDescent="0.15">
      <c r="AM330" s="40"/>
      <c r="AN330" s="40"/>
      <c r="AO330" s="40"/>
      <c r="AP330" s="40"/>
      <c r="AQ330" s="40"/>
      <c r="AR330" s="40"/>
      <c r="AS330" s="40"/>
    </row>
    <row r="331" spans="39:45" x14ac:dyDescent="0.15">
      <c r="AM331" s="40"/>
      <c r="AN331" s="40"/>
      <c r="AO331" s="40"/>
      <c r="AP331" s="40"/>
      <c r="AQ331" s="40"/>
      <c r="AR331" s="40"/>
      <c r="AS331" s="40"/>
    </row>
    <row r="332" spans="39:45" x14ac:dyDescent="0.15">
      <c r="AM332" s="40"/>
      <c r="AN332" s="40"/>
      <c r="AO332" s="40"/>
      <c r="AP332" s="40"/>
      <c r="AQ332" s="40"/>
      <c r="AR332" s="40"/>
      <c r="AS332" s="40"/>
    </row>
    <row r="333" spans="39:45" x14ac:dyDescent="0.15">
      <c r="AM333" s="40"/>
      <c r="AN333" s="40"/>
      <c r="AO333" s="40"/>
      <c r="AP333" s="40"/>
      <c r="AQ333" s="40"/>
      <c r="AR333" s="40"/>
      <c r="AS333" s="40"/>
    </row>
    <row r="334" spans="39:45" x14ac:dyDescent="0.15">
      <c r="AM334" s="40"/>
      <c r="AN334" s="40"/>
      <c r="AO334" s="40"/>
      <c r="AP334" s="40"/>
      <c r="AQ334" s="40"/>
      <c r="AR334" s="40"/>
      <c r="AS334" s="40"/>
    </row>
    <row r="335" spans="39:45" x14ac:dyDescent="0.15">
      <c r="AM335" s="40"/>
      <c r="AN335" s="40"/>
      <c r="AO335" s="40"/>
      <c r="AP335" s="40"/>
      <c r="AQ335" s="40"/>
      <c r="AR335" s="40"/>
      <c r="AS335" s="40"/>
    </row>
    <row r="336" spans="39:45" x14ac:dyDescent="0.15">
      <c r="AM336" s="40"/>
      <c r="AN336" s="40"/>
      <c r="AO336" s="40"/>
      <c r="AP336" s="40"/>
      <c r="AQ336" s="40"/>
      <c r="AR336" s="40"/>
      <c r="AS336" s="40"/>
    </row>
    <row r="337" spans="39:45" x14ac:dyDescent="0.15">
      <c r="AM337" s="40"/>
      <c r="AN337" s="40"/>
      <c r="AO337" s="40"/>
      <c r="AP337" s="40"/>
      <c r="AQ337" s="40"/>
      <c r="AR337" s="40"/>
      <c r="AS337" s="40"/>
    </row>
    <row r="338" spans="39:45" x14ac:dyDescent="0.15">
      <c r="AM338" s="40"/>
      <c r="AN338" s="40"/>
      <c r="AO338" s="40"/>
      <c r="AP338" s="40"/>
      <c r="AQ338" s="40"/>
      <c r="AR338" s="40"/>
      <c r="AS338" s="40"/>
    </row>
    <row r="339" spans="39:45" x14ac:dyDescent="0.15">
      <c r="AM339" s="40"/>
      <c r="AN339" s="40"/>
      <c r="AO339" s="40"/>
      <c r="AP339" s="40"/>
      <c r="AQ339" s="40"/>
      <c r="AR339" s="40"/>
      <c r="AS339" s="40"/>
    </row>
    <row r="340" spans="39:45" x14ac:dyDescent="0.15">
      <c r="AM340" s="40"/>
      <c r="AN340" s="40"/>
      <c r="AO340" s="40"/>
      <c r="AP340" s="40"/>
      <c r="AQ340" s="40"/>
      <c r="AR340" s="40"/>
      <c r="AS340" s="40"/>
    </row>
    <row r="341" spans="39:45" x14ac:dyDescent="0.15">
      <c r="AM341" s="40"/>
      <c r="AN341" s="40"/>
      <c r="AO341" s="40"/>
      <c r="AP341" s="40"/>
      <c r="AQ341" s="40"/>
      <c r="AR341" s="40"/>
      <c r="AS341" s="40"/>
    </row>
    <row r="342" spans="39:45" x14ac:dyDescent="0.15">
      <c r="AM342" s="40"/>
      <c r="AN342" s="40"/>
      <c r="AO342" s="40"/>
      <c r="AP342" s="40"/>
      <c r="AQ342" s="40"/>
      <c r="AR342" s="40"/>
      <c r="AS342" s="40"/>
    </row>
    <row r="343" spans="39:45" x14ac:dyDescent="0.15">
      <c r="AM343" s="40"/>
      <c r="AN343" s="40"/>
      <c r="AO343" s="40"/>
      <c r="AP343" s="40"/>
      <c r="AQ343" s="40"/>
      <c r="AR343" s="40"/>
      <c r="AS343" s="40"/>
    </row>
    <row r="344" spans="39:45" x14ac:dyDescent="0.15">
      <c r="AM344" s="40"/>
      <c r="AN344" s="40"/>
      <c r="AO344" s="40"/>
      <c r="AP344" s="40"/>
      <c r="AQ344" s="40"/>
      <c r="AR344" s="40"/>
      <c r="AS344" s="40"/>
    </row>
    <row r="345" spans="39:45" x14ac:dyDescent="0.15">
      <c r="AM345" s="40"/>
      <c r="AN345" s="40"/>
      <c r="AO345" s="40"/>
      <c r="AP345" s="40"/>
      <c r="AQ345" s="40"/>
      <c r="AR345" s="40"/>
      <c r="AS345" s="40"/>
    </row>
    <row r="346" spans="39:45" x14ac:dyDescent="0.15">
      <c r="AM346" s="40"/>
      <c r="AN346" s="40"/>
      <c r="AO346" s="40"/>
      <c r="AP346" s="40"/>
      <c r="AQ346" s="40"/>
      <c r="AR346" s="40"/>
      <c r="AS346" s="40"/>
    </row>
    <row r="347" spans="39:45" x14ac:dyDescent="0.15">
      <c r="AM347" s="40"/>
      <c r="AN347" s="40"/>
      <c r="AO347" s="40"/>
      <c r="AP347" s="40"/>
      <c r="AQ347" s="40"/>
      <c r="AR347" s="40"/>
      <c r="AS347" s="40"/>
    </row>
    <row r="348" spans="39:45" x14ac:dyDescent="0.15">
      <c r="AM348" s="40"/>
      <c r="AN348" s="40"/>
      <c r="AO348" s="40"/>
      <c r="AP348" s="40"/>
      <c r="AQ348" s="40"/>
      <c r="AR348" s="40"/>
      <c r="AS348" s="40"/>
    </row>
    <row r="349" spans="39:45" x14ac:dyDescent="0.15">
      <c r="AM349" s="40"/>
      <c r="AN349" s="40"/>
      <c r="AO349" s="40"/>
      <c r="AP349" s="40"/>
      <c r="AQ349" s="40"/>
      <c r="AR349" s="40"/>
      <c r="AS349" s="40"/>
    </row>
    <row r="350" spans="39:45" x14ac:dyDescent="0.15">
      <c r="AM350" s="40"/>
      <c r="AN350" s="40"/>
      <c r="AO350" s="40"/>
      <c r="AP350" s="40"/>
      <c r="AQ350" s="40"/>
      <c r="AR350" s="40"/>
      <c r="AS350" s="40"/>
    </row>
    <row r="351" spans="39:45" x14ac:dyDescent="0.15">
      <c r="AM351" s="40"/>
      <c r="AN351" s="40"/>
      <c r="AO351" s="40"/>
      <c r="AP351" s="40"/>
      <c r="AQ351" s="40"/>
      <c r="AR351" s="40"/>
      <c r="AS351" s="40"/>
    </row>
    <row r="352" spans="39:45" x14ac:dyDescent="0.15">
      <c r="AM352" s="40"/>
      <c r="AN352" s="40"/>
      <c r="AO352" s="40"/>
      <c r="AP352" s="40"/>
      <c r="AQ352" s="40"/>
      <c r="AR352" s="40"/>
      <c r="AS352" s="40"/>
    </row>
    <row r="353" spans="39:45" x14ac:dyDescent="0.15">
      <c r="AM353" s="40"/>
      <c r="AN353" s="40"/>
      <c r="AO353" s="40"/>
      <c r="AP353" s="40"/>
      <c r="AQ353" s="40"/>
      <c r="AR353" s="40"/>
      <c r="AS353" s="40"/>
    </row>
    <row r="354" spans="39:45" x14ac:dyDescent="0.15">
      <c r="AM354" s="40"/>
      <c r="AN354" s="40"/>
      <c r="AO354" s="40"/>
      <c r="AP354" s="40"/>
      <c r="AQ354" s="40"/>
      <c r="AR354" s="40"/>
      <c r="AS354" s="40"/>
    </row>
    <row r="355" spans="39:45" x14ac:dyDescent="0.15">
      <c r="AM355" s="40"/>
      <c r="AN355" s="40"/>
      <c r="AO355" s="40"/>
      <c r="AP355" s="40"/>
      <c r="AQ355" s="40"/>
      <c r="AR355" s="40"/>
      <c r="AS355" s="40"/>
    </row>
    <row r="356" spans="39:45" x14ac:dyDescent="0.15">
      <c r="AM356" s="40"/>
      <c r="AN356" s="40"/>
      <c r="AO356" s="40"/>
      <c r="AP356" s="40"/>
      <c r="AQ356" s="40"/>
      <c r="AR356" s="40"/>
      <c r="AS356" s="40"/>
    </row>
    <row r="357" spans="39:45" x14ac:dyDescent="0.15">
      <c r="AM357" s="40"/>
      <c r="AN357" s="40"/>
      <c r="AO357" s="40"/>
      <c r="AP357" s="40"/>
      <c r="AQ357" s="40"/>
      <c r="AR357" s="40"/>
      <c r="AS357" s="40"/>
    </row>
    <row r="358" spans="39:45" x14ac:dyDescent="0.15">
      <c r="AM358" s="40"/>
      <c r="AN358" s="40"/>
      <c r="AO358" s="40"/>
      <c r="AP358" s="40"/>
      <c r="AQ358" s="40"/>
      <c r="AR358" s="40"/>
      <c r="AS358" s="40"/>
    </row>
    <row r="359" spans="39:45" x14ac:dyDescent="0.15">
      <c r="AM359" s="40"/>
      <c r="AN359" s="40"/>
      <c r="AO359" s="40"/>
      <c r="AP359" s="40"/>
      <c r="AQ359" s="40"/>
      <c r="AR359" s="40"/>
      <c r="AS359" s="40"/>
    </row>
    <row r="360" spans="39:45" x14ac:dyDescent="0.15">
      <c r="AM360" s="40"/>
      <c r="AN360" s="40"/>
      <c r="AO360" s="40"/>
      <c r="AP360" s="40"/>
      <c r="AQ360" s="40"/>
      <c r="AR360" s="40"/>
      <c r="AS360" s="40"/>
    </row>
    <row r="361" spans="39:45" x14ac:dyDescent="0.15">
      <c r="AM361" s="40"/>
      <c r="AN361" s="40"/>
      <c r="AO361" s="40"/>
      <c r="AP361" s="40"/>
      <c r="AQ361" s="40"/>
      <c r="AR361" s="40"/>
      <c r="AS361" s="40"/>
    </row>
    <row r="362" spans="39:45" x14ac:dyDescent="0.15">
      <c r="AM362" s="40"/>
      <c r="AN362" s="40"/>
      <c r="AO362" s="40"/>
      <c r="AP362" s="40"/>
      <c r="AQ362" s="40"/>
      <c r="AR362" s="40"/>
      <c r="AS362" s="40"/>
    </row>
    <row r="363" spans="39:45" x14ac:dyDescent="0.15">
      <c r="AM363" s="40"/>
      <c r="AN363" s="40"/>
      <c r="AO363" s="40"/>
      <c r="AP363" s="40"/>
      <c r="AQ363" s="40"/>
      <c r="AR363" s="40"/>
      <c r="AS363" s="40"/>
    </row>
    <row r="364" spans="39:45" x14ac:dyDescent="0.15">
      <c r="AM364" s="40"/>
      <c r="AN364" s="40"/>
      <c r="AO364" s="40"/>
      <c r="AP364" s="40"/>
      <c r="AQ364" s="40"/>
      <c r="AR364" s="40"/>
      <c r="AS364" s="40"/>
    </row>
    <row r="365" spans="39:45" x14ac:dyDescent="0.15">
      <c r="AM365" s="40"/>
      <c r="AN365" s="40"/>
      <c r="AO365" s="40"/>
      <c r="AP365" s="40"/>
      <c r="AQ365" s="40"/>
      <c r="AR365" s="40"/>
      <c r="AS365" s="40"/>
    </row>
    <row r="366" spans="39:45" x14ac:dyDescent="0.15">
      <c r="AM366" s="40"/>
      <c r="AN366" s="40"/>
      <c r="AO366" s="40"/>
      <c r="AP366" s="40"/>
      <c r="AQ366" s="40"/>
      <c r="AR366" s="40"/>
      <c r="AS366" s="40"/>
    </row>
    <row r="367" spans="39:45" x14ac:dyDescent="0.15">
      <c r="AM367" s="40"/>
      <c r="AN367" s="40"/>
      <c r="AO367" s="40"/>
      <c r="AP367" s="40"/>
      <c r="AQ367" s="40"/>
      <c r="AR367" s="40"/>
      <c r="AS367" s="40"/>
    </row>
    <row r="368" spans="39:45" x14ac:dyDescent="0.15">
      <c r="AM368" s="40"/>
      <c r="AN368" s="40"/>
      <c r="AO368" s="40"/>
      <c r="AP368" s="40"/>
      <c r="AQ368" s="40"/>
      <c r="AR368" s="40"/>
      <c r="AS368" s="40"/>
    </row>
    <row r="369" spans="39:45" x14ac:dyDescent="0.15">
      <c r="AM369" s="40"/>
      <c r="AN369" s="40"/>
      <c r="AO369" s="40"/>
      <c r="AP369" s="40"/>
      <c r="AQ369" s="40"/>
      <c r="AR369" s="40"/>
      <c r="AS369" s="40"/>
    </row>
    <row r="370" spans="39:45" x14ac:dyDescent="0.15">
      <c r="AM370" s="40"/>
      <c r="AN370" s="40"/>
      <c r="AO370" s="40"/>
      <c r="AP370" s="40"/>
      <c r="AQ370" s="40"/>
      <c r="AR370" s="40"/>
      <c r="AS370" s="40"/>
    </row>
    <row r="371" spans="39:45" x14ac:dyDescent="0.15">
      <c r="AM371" s="40"/>
      <c r="AN371" s="40"/>
      <c r="AO371" s="40"/>
      <c r="AP371" s="40"/>
      <c r="AQ371" s="40"/>
      <c r="AR371" s="40"/>
      <c r="AS371" s="40"/>
    </row>
    <row r="372" spans="39:45" x14ac:dyDescent="0.15">
      <c r="AM372" s="40"/>
      <c r="AN372" s="40"/>
      <c r="AO372" s="40"/>
      <c r="AP372" s="40"/>
      <c r="AQ372" s="40"/>
      <c r="AR372" s="40"/>
      <c r="AS372" s="40"/>
    </row>
    <row r="373" spans="39:45" x14ac:dyDescent="0.15">
      <c r="AM373" s="40"/>
      <c r="AN373" s="40"/>
      <c r="AO373" s="40"/>
      <c r="AP373" s="40"/>
      <c r="AQ373" s="40"/>
      <c r="AR373" s="40"/>
      <c r="AS373" s="40"/>
    </row>
    <row r="374" spans="39:45" x14ac:dyDescent="0.15">
      <c r="AM374" s="40"/>
      <c r="AN374" s="40"/>
      <c r="AO374" s="40"/>
      <c r="AP374" s="40"/>
      <c r="AQ374" s="40"/>
      <c r="AR374" s="40"/>
      <c r="AS374" s="40"/>
    </row>
    <row r="375" spans="39:45" x14ac:dyDescent="0.15">
      <c r="AM375" s="40"/>
      <c r="AN375" s="40"/>
      <c r="AO375" s="40"/>
      <c r="AP375" s="40"/>
      <c r="AQ375" s="40"/>
      <c r="AR375" s="40"/>
      <c r="AS375" s="40"/>
    </row>
    <row r="376" spans="39:45" x14ac:dyDescent="0.15">
      <c r="AM376" s="40"/>
      <c r="AN376" s="40"/>
      <c r="AO376" s="40"/>
      <c r="AP376" s="40"/>
      <c r="AQ376" s="40"/>
      <c r="AR376" s="40"/>
      <c r="AS376" s="40"/>
    </row>
    <row r="377" spans="39:45" x14ac:dyDescent="0.15">
      <c r="AM377" s="40"/>
      <c r="AN377" s="40"/>
      <c r="AO377" s="40"/>
      <c r="AP377" s="40"/>
      <c r="AQ377" s="40"/>
      <c r="AR377" s="40"/>
      <c r="AS377" s="40"/>
    </row>
    <row r="378" spans="39:45" x14ac:dyDescent="0.15">
      <c r="AM378" s="40"/>
      <c r="AN378" s="40"/>
      <c r="AO378" s="40"/>
      <c r="AP378" s="40"/>
      <c r="AQ378" s="40"/>
      <c r="AR378" s="40"/>
      <c r="AS378" s="40"/>
    </row>
    <row r="379" spans="39:45" x14ac:dyDescent="0.15">
      <c r="AM379" s="40"/>
      <c r="AN379" s="40"/>
      <c r="AO379" s="40"/>
      <c r="AP379" s="40"/>
      <c r="AQ379" s="40"/>
      <c r="AR379" s="40"/>
      <c r="AS379" s="40"/>
    </row>
    <row r="380" spans="39:45" x14ac:dyDescent="0.15">
      <c r="AM380" s="40"/>
      <c r="AN380" s="40"/>
      <c r="AO380" s="40"/>
      <c r="AP380" s="40"/>
      <c r="AQ380" s="40"/>
      <c r="AR380" s="40"/>
      <c r="AS380" s="40"/>
    </row>
    <row r="381" spans="39:45" x14ac:dyDescent="0.15">
      <c r="AM381" s="40"/>
      <c r="AN381" s="40"/>
      <c r="AO381" s="40"/>
      <c r="AP381" s="40"/>
      <c r="AQ381" s="40"/>
      <c r="AR381" s="40"/>
      <c r="AS381" s="40"/>
    </row>
    <row r="382" spans="39:45" x14ac:dyDescent="0.15">
      <c r="AM382" s="40"/>
      <c r="AN382" s="40"/>
      <c r="AO382" s="40"/>
      <c r="AP382" s="40"/>
      <c r="AQ382" s="40"/>
      <c r="AR382" s="40"/>
      <c r="AS382" s="40"/>
    </row>
    <row r="383" spans="39:45" x14ac:dyDescent="0.15">
      <c r="AM383" s="40"/>
      <c r="AN383" s="40"/>
      <c r="AO383" s="40"/>
      <c r="AP383" s="40"/>
      <c r="AQ383" s="40"/>
      <c r="AR383" s="40"/>
      <c r="AS383" s="40"/>
    </row>
    <row r="384" spans="39:45" x14ac:dyDescent="0.15">
      <c r="AM384" s="40"/>
      <c r="AN384" s="40"/>
      <c r="AO384" s="40"/>
      <c r="AP384" s="40"/>
      <c r="AQ384" s="40"/>
      <c r="AR384" s="40"/>
      <c r="AS384" s="40"/>
    </row>
    <row r="385" spans="39:45" x14ac:dyDescent="0.15">
      <c r="AM385" s="40"/>
      <c r="AN385" s="40"/>
      <c r="AO385" s="40"/>
      <c r="AP385" s="40"/>
      <c r="AQ385" s="40"/>
      <c r="AR385" s="40"/>
      <c r="AS385" s="40"/>
    </row>
    <row r="386" spans="39:45" x14ac:dyDescent="0.15">
      <c r="AM386" s="40"/>
      <c r="AN386" s="40"/>
      <c r="AO386" s="40"/>
      <c r="AP386" s="40"/>
      <c r="AQ386" s="40"/>
      <c r="AR386" s="40"/>
      <c r="AS386" s="40"/>
    </row>
    <row r="387" spans="39:45" x14ac:dyDescent="0.15">
      <c r="AM387" s="40"/>
      <c r="AN387" s="40"/>
      <c r="AO387" s="40"/>
      <c r="AP387" s="40"/>
      <c r="AQ387" s="40"/>
      <c r="AR387" s="40"/>
      <c r="AS387" s="40"/>
    </row>
    <row r="388" spans="39:45" x14ac:dyDescent="0.15">
      <c r="AM388" s="40"/>
      <c r="AN388" s="40"/>
      <c r="AO388" s="40"/>
      <c r="AP388" s="40"/>
      <c r="AQ388" s="40"/>
      <c r="AR388" s="40"/>
      <c r="AS388" s="40"/>
    </row>
    <row r="389" spans="39:45" x14ac:dyDescent="0.15">
      <c r="AM389" s="40"/>
      <c r="AN389" s="40"/>
      <c r="AO389" s="40"/>
      <c r="AP389" s="40"/>
      <c r="AQ389" s="40"/>
      <c r="AR389" s="40"/>
      <c r="AS389" s="40"/>
    </row>
    <row r="390" spans="39:45" x14ac:dyDescent="0.15">
      <c r="AM390" s="40"/>
      <c r="AN390" s="40"/>
      <c r="AO390" s="40"/>
      <c r="AP390" s="40"/>
      <c r="AQ390" s="40"/>
      <c r="AR390" s="40"/>
      <c r="AS390" s="40"/>
    </row>
    <row r="391" spans="39:45" x14ac:dyDescent="0.15">
      <c r="AM391" s="40"/>
      <c r="AN391" s="40"/>
      <c r="AO391" s="40"/>
      <c r="AP391" s="40"/>
      <c r="AQ391" s="40"/>
      <c r="AR391" s="40"/>
      <c r="AS391" s="40"/>
    </row>
    <row r="392" spans="39:45" x14ac:dyDescent="0.15">
      <c r="AM392" s="40"/>
      <c r="AN392" s="40"/>
      <c r="AO392" s="40"/>
      <c r="AP392" s="40"/>
      <c r="AQ392" s="40"/>
      <c r="AR392" s="40"/>
      <c r="AS392" s="40"/>
    </row>
    <row r="393" spans="39:45" x14ac:dyDescent="0.15">
      <c r="AM393" s="40"/>
      <c r="AN393" s="40"/>
      <c r="AO393" s="40"/>
      <c r="AP393" s="40"/>
      <c r="AQ393" s="40"/>
      <c r="AR393" s="40"/>
      <c r="AS393" s="40"/>
    </row>
    <row r="394" spans="39:45" x14ac:dyDescent="0.15">
      <c r="AM394" s="40"/>
      <c r="AN394" s="40"/>
      <c r="AO394" s="40"/>
      <c r="AP394" s="40"/>
      <c r="AQ394" s="40"/>
      <c r="AR394" s="40"/>
      <c r="AS394" s="40"/>
    </row>
    <row r="395" spans="39:45" x14ac:dyDescent="0.15">
      <c r="AM395" s="40"/>
      <c r="AN395" s="40"/>
      <c r="AO395" s="40"/>
      <c r="AP395" s="40"/>
      <c r="AQ395" s="40"/>
      <c r="AR395" s="40"/>
      <c r="AS395" s="40"/>
    </row>
    <row r="396" spans="39:45" x14ac:dyDescent="0.15">
      <c r="AM396" s="40"/>
      <c r="AN396" s="40"/>
      <c r="AO396" s="40"/>
      <c r="AP396" s="40"/>
      <c r="AQ396" s="40"/>
      <c r="AR396" s="40"/>
      <c r="AS396" s="40"/>
    </row>
    <row r="397" spans="39:45" x14ac:dyDescent="0.15">
      <c r="AM397" s="40"/>
      <c r="AN397" s="40"/>
      <c r="AO397" s="40"/>
      <c r="AP397" s="40"/>
      <c r="AQ397" s="40"/>
      <c r="AR397" s="40"/>
      <c r="AS397" s="40"/>
    </row>
    <row r="398" spans="39:45" x14ac:dyDescent="0.15">
      <c r="AM398" s="40"/>
      <c r="AN398" s="40"/>
      <c r="AO398" s="40"/>
      <c r="AP398" s="40"/>
      <c r="AQ398" s="40"/>
      <c r="AR398" s="40"/>
      <c r="AS398" s="40"/>
    </row>
    <row r="399" spans="39:45" x14ac:dyDescent="0.15">
      <c r="AM399" s="40"/>
      <c r="AN399" s="40"/>
      <c r="AO399" s="40"/>
      <c r="AP399" s="40"/>
      <c r="AQ399" s="40"/>
      <c r="AR399" s="40"/>
      <c r="AS399" s="40"/>
    </row>
    <row r="400" spans="39:45" x14ac:dyDescent="0.15">
      <c r="AM400" s="40"/>
      <c r="AN400" s="40"/>
      <c r="AO400" s="40"/>
      <c r="AP400" s="40"/>
      <c r="AQ400" s="40"/>
      <c r="AR400" s="40"/>
      <c r="AS400" s="40"/>
    </row>
    <row r="401" spans="39:45" x14ac:dyDescent="0.15">
      <c r="AM401" s="40"/>
      <c r="AN401" s="40"/>
      <c r="AO401" s="40"/>
      <c r="AP401" s="40"/>
      <c r="AQ401" s="40"/>
      <c r="AR401" s="40"/>
      <c r="AS401" s="40"/>
    </row>
    <row r="402" spans="39:45" x14ac:dyDescent="0.15">
      <c r="AM402" s="40"/>
      <c r="AN402" s="40"/>
      <c r="AO402" s="40"/>
      <c r="AP402" s="40"/>
      <c r="AQ402" s="40"/>
      <c r="AR402" s="40"/>
      <c r="AS402" s="40"/>
    </row>
    <row r="403" spans="39:45" x14ac:dyDescent="0.15">
      <c r="AM403" s="40"/>
      <c r="AN403" s="40"/>
      <c r="AO403" s="40"/>
      <c r="AP403" s="40"/>
      <c r="AQ403" s="40"/>
      <c r="AR403" s="40"/>
      <c r="AS403" s="40"/>
    </row>
    <row r="404" spans="39:45" x14ac:dyDescent="0.15">
      <c r="AM404" s="40"/>
      <c r="AN404" s="40"/>
      <c r="AO404" s="40"/>
      <c r="AP404" s="40"/>
      <c r="AQ404" s="40"/>
      <c r="AR404" s="40"/>
      <c r="AS404" s="40"/>
    </row>
    <row r="405" spans="39:45" x14ac:dyDescent="0.15">
      <c r="AM405" s="40"/>
      <c r="AN405" s="40"/>
      <c r="AO405" s="40"/>
      <c r="AP405" s="40"/>
      <c r="AQ405" s="40"/>
      <c r="AR405" s="40"/>
      <c r="AS405" s="40"/>
    </row>
    <row r="406" spans="39:45" x14ac:dyDescent="0.15">
      <c r="AM406" s="40"/>
      <c r="AN406" s="40"/>
      <c r="AO406" s="40"/>
      <c r="AP406" s="40"/>
      <c r="AQ406" s="40"/>
      <c r="AR406" s="40"/>
      <c r="AS406" s="40"/>
    </row>
    <row r="407" spans="39:45" x14ac:dyDescent="0.15">
      <c r="AM407" s="40"/>
      <c r="AN407" s="40"/>
      <c r="AO407" s="40"/>
      <c r="AP407" s="40"/>
      <c r="AQ407" s="40"/>
      <c r="AR407" s="40"/>
      <c r="AS407" s="40"/>
    </row>
    <row r="408" spans="39:45" x14ac:dyDescent="0.15">
      <c r="AM408" s="40"/>
      <c r="AN408" s="40"/>
      <c r="AO408" s="40"/>
      <c r="AP408" s="40"/>
      <c r="AQ408" s="40"/>
      <c r="AR408" s="40"/>
      <c r="AS408" s="40"/>
    </row>
    <row r="409" spans="39:45" x14ac:dyDescent="0.15">
      <c r="AM409" s="40"/>
      <c r="AN409" s="40"/>
      <c r="AO409" s="40"/>
      <c r="AP409" s="40"/>
      <c r="AQ409" s="40"/>
      <c r="AR409" s="40"/>
      <c r="AS409" s="40"/>
    </row>
    <row r="410" spans="39:45" x14ac:dyDescent="0.15">
      <c r="AM410" s="40"/>
      <c r="AN410" s="40"/>
      <c r="AO410" s="40"/>
      <c r="AP410" s="40"/>
      <c r="AQ410" s="40"/>
      <c r="AR410" s="40"/>
      <c r="AS410" s="40"/>
    </row>
    <row r="411" spans="39:45" x14ac:dyDescent="0.15">
      <c r="AM411" s="40"/>
      <c r="AN411" s="40"/>
      <c r="AO411" s="40"/>
      <c r="AP411" s="40"/>
      <c r="AQ411" s="40"/>
      <c r="AR411" s="40"/>
      <c r="AS411" s="40"/>
    </row>
    <row r="412" spans="39:45" x14ac:dyDescent="0.15">
      <c r="AM412" s="40"/>
      <c r="AN412" s="40"/>
      <c r="AO412" s="40"/>
      <c r="AP412" s="40"/>
      <c r="AQ412" s="40"/>
      <c r="AR412" s="40"/>
      <c r="AS412" s="40"/>
    </row>
    <row r="413" spans="39:45" x14ac:dyDescent="0.15">
      <c r="AM413" s="40"/>
      <c r="AN413" s="40"/>
      <c r="AO413" s="40"/>
      <c r="AP413" s="40"/>
      <c r="AQ413" s="40"/>
      <c r="AR413" s="40"/>
      <c r="AS413" s="40"/>
    </row>
    <row r="414" spans="39:45" x14ac:dyDescent="0.15">
      <c r="AM414" s="40"/>
      <c r="AN414" s="40"/>
      <c r="AO414" s="40"/>
      <c r="AP414" s="40"/>
      <c r="AQ414" s="40"/>
      <c r="AR414" s="40"/>
      <c r="AS414" s="40"/>
    </row>
    <row r="415" spans="39:45" x14ac:dyDescent="0.15">
      <c r="AM415" s="40"/>
      <c r="AN415" s="40"/>
      <c r="AO415" s="40"/>
      <c r="AP415" s="40"/>
      <c r="AQ415" s="40"/>
      <c r="AR415" s="40"/>
      <c r="AS415" s="40"/>
    </row>
    <row r="416" spans="39:45" x14ac:dyDescent="0.15">
      <c r="AM416" s="40"/>
      <c r="AN416" s="40"/>
      <c r="AO416" s="40"/>
      <c r="AP416" s="40"/>
      <c r="AQ416" s="40"/>
      <c r="AR416" s="40"/>
      <c r="AS416" s="40"/>
    </row>
    <row r="417" spans="39:45" x14ac:dyDescent="0.15">
      <c r="AM417" s="40"/>
      <c r="AN417" s="40"/>
      <c r="AO417" s="40"/>
      <c r="AP417" s="40"/>
      <c r="AQ417" s="40"/>
      <c r="AR417" s="40"/>
      <c r="AS417" s="40"/>
    </row>
    <row r="418" spans="39:45" x14ac:dyDescent="0.15">
      <c r="AM418" s="40"/>
      <c r="AN418" s="40"/>
      <c r="AO418" s="40"/>
      <c r="AP418" s="40"/>
      <c r="AQ418" s="40"/>
      <c r="AR418" s="40"/>
      <c r="AS418" s="40"/>
    </row>
    <row r="419" spans="39:45" x14ac:dyDescent="0.15">
      <c r="AM419" s="40"/>
      <c r="AN419" s="40"/>
      <c r="AO419" s="40"/>
      <c r="AP419" s="40"/>
      <c r="AQ419" s="40"/>
      <c r="AR419" s="40"/>
      <c r="AS419" s="40"/>
    </row>
    <row r="420" spans="39:45" x14ac:dyDescent="0.15">
      <c r="AM420" s="40"/>
      <c r="AN420" s="40"/>
      <c r="AO420" s="40"/>
      <c r="AP420" s="40"/>
      <c r="AQ420" s="40"/>
      <c r="AR420" s="40"/>
      <c r="AS420" s="40"/>
    </row>
    <row r="421" spans="39:45" x14ac:dyDescent="0.15">
      <c r="AM421" s="40"/>
      <c r="AN421" s="40"/>
      <c r="AO421" s="40"/>
      <c r="AP421" s="40"/>
      <c r="AQ421" s="40"/>
      <c r="AR421" s="40"/>
      <c r="AS421" s="40"/>
    </row>
    <row r="422" spans="39:45" x14ac:dyDescent="0.15">
      <c r="AM422" s="40"/>
      <c r="AN422" s="40"/>
      <c r="AO422" s="40"/>
      <c r="AP422" s="40"/>
      <c r="AQ422" s="40"/>
      <c r="AR422" s="40"/>
      <c r="AS422" s="40"/>
    </row>
    <row r="423" spans="39:45" x14ac:dyDescent="0.15">
      <c r="AM423" s="40"/>
      <c r="AN423" s="40"/>
      <c r="AO423" s="40"/>
      <c r="AP423" s="40"/>
      <c r="AQ423" s="40"/>
      <c r="AR423" s="40"/>
      <c r="AS423" s="40"/>
    </row>
    <row r="424" spans="39:45" x14ac:dyDescent="0.15">
      <c r="AM424" s="40"/>
      <c r="AN424" s="40"/>
      <c r="AO424" s="40"/>
      <c r="AP424" s="40"/>
      <c r="AQ424" s="40"/>
      <c r="AR424" s="40"/>
      <c r="AS424" s="40"/>
    </row>
    <row r="425" spans="39:45" x14ac:dyDescent="0.15">
      <c r="AM425" s="40"/>
      <c r="AN425" s="40"/>
      <c r="AO425" s="40"/>
      <c r="AP425" s="40"/>
      <c r="AQ425" s="40"/>
      <c r="AR425" s="40"/>
      <c r="AS425" s="40"/>
    </row>
    <row r="426" spans="39:45" x14ac:dyDescent="0.15">
      <c r="AM426" s="40"/>
      <c r="AN426" s="40"/>
      <c r="AO426" s="40"/>
      <c r="AP426" s="40"/>
      <c r="AQ426" s="40"/>
      <c r="AR426" s="40"/>
      <c r="AS426" s="40"/>
    </row>
    <row r="427" spans="39:45" x14ac:dyDescent="0.15">
      <c r="AM427" s="40"/>
      <c r="AN427" s="40"/>
      <c r="AO427" s="40"/>
      <c r="AP427" s="40"/>
      <c r="AQ427" s="40"/>
      <c r="AR427" s="40"/>
      <c r="AS427" s="40"/>
    </row>
    <row r="428" spans="39:45" x14ac:dyDescent="0.15">
      <c r="AM428" s="40"/>
      <c r="AN428" s="40"/>
      <c r="AO428" s="40"/>
      <c r="AP428" s="40"/>
      <c r="AQ428" s="40"/>
      <c r="AR428" s="40"/>
      <c r="AS428" s="40"/>
    </row>
    <row r="429" spans="39:45" x14ac:dyDescent="0.15">
      <c r="AM429" s="40"/>
      <c r="AN429" s="40"/>
      <c r="AO429" s="40"/>
      <c r="AP429" s="40"/>
      <c r="AQ429" s="40"/>
      <c r="AR429" s="40"/>
      <c r="AS429" s="40"/>
    </row>
    <row r="430" spans="39:45" x14ac:dyDescent="0.15">
      <c r="AM430" s="40"/>
      <c r="AN430" s="40"/>
      <c r="AO430" s="40"/>
      <c r="AP430" s="40"/>
      <c r="AQ430" s="40"/>
      <c r="AR430" s="40"/>
      <c r="AS430" s="40"/>
    </row>
    <row r="431" spans="39:45" x14ac:dyDescent="0.15">
      <c r="AM431" s="40"/>
      <c r="AN431" s="40"/>
      <c r="AO431" s="40"/>
      <c r="AP431" s="40"/>
      <c r="AQ431" s="40"/>
      <c r="AR431" s="40"/>
      <c r="AS431" s="40"/>
    </row>
    <row r="432" spans="39:45" x14ac:dyDescent="0.15">
      <c r="AM432" s="40"/>
      <c r="AN432" s="40"/>
      <c r="AO432" s="40"/>
      <c r="AP432" s="40"/>
      <c r="AQ432" s="40"/>
      <c r="AR432" s="40"/>
      <c r="AS432" s="40"/>
    </row>
    <row r="433" spans="39:45" x14ac:dyDescent="0.15">
      <c r="AM433" s="40"/>
      <c r="AN433" s="40"/>
      <c r="AO433" s="40"/>
      <c r="AP433" s="40"/>
      <c r="AQ433" s="40"/>
      <c r="AR433" s="40"/>
      <c r="AS433" s="40"/>
    </row>
    <row r="434" spans="39:45" x14ac:dyDescent="0.15">
      <c r="AM434" s="40"/>
      <c r="AN434" s="40"/>
      <c r="AO434" s="40"/>
      <c r="AP434" s="40"/>
      <c r="AQ434" s="40"/>
      <c r="AR434" s="40"/>
      <c r="AS434" s="40"/>
    </row>
    <row r="435" spans="39:45" x14ac:dyDescent="0.15">
      <c r="AM435" s="40"/>
      <c r="AN435" s="40"/>
      <c r="AO435" s="40"/>
      <c r="AP435" s="40"/>
      <c r="AQ435" s="40"/>
      <c r="AR435" s="40"/>
      <c r="AS435" s="40"/>
    </row>
    <row r="436" spans="39:45" x14ac:dyDescent="0.15">
      <c r="AM436" s="40"/>
      <c r="AN436" s="40"/>
      <c r="AO436" s="40"/>
      <c r="AP436" s="40"/>
      <c r="AQ436" s="40"/>
      <c r="AR436" s="40"/>
      <c r="AS436" s="40"/>
    </row>
    <row r="437" spans="39:45" x14ac:dyDescent="0.15">
      <c r="AM437" s="40"/>
      <c r="AN437" s="40"/>
      <c r="AO437" s="40"/>
      <c r="AP437" s="40"/>
      <c r="AQ437" s="40"/>
      <c r="AR437" s="40"/>
      <c r="AS437" s="40"/>
    </row>
    <row r="438" spans="39:45" x14ac:dyDescent="0.15">
      <c r="AM438" s="40"/>
      <c r="AN438" s="40"/>
      <c r="AO438" s="40"/>
      <c r="AP438" s="40"/>
      <c r="AQ438" s="40"/>
      <c r="AR438" s="40"/>
      <c r="AS438" s="40"/>
    </row>
    <row r="439" spans="39:45" x14ac:dyDescent="0.15">
      <c r="AM439" s="40"/>
      <c r="AN439" s="40"/>
      <c r="AO439" s="40"/>
      <c r="AP439" s="40"/>
      <c r="AQ439" s="40"/>
      <c r="AR439" s="40"/>
      <c r="AS439" s="40"/>
    </row>
    <row r="440" spans="39:45" x14ac:dyDescent="0.15">
      <c r="AM440" s="40"/>
      <c r="AN440" s="40"/>
      <c r="AO440" s="40"/>
      <c r="AP440" s="40"/>
      <c r="AQ440" s="40"/>
      <c r="AR440" s="40"/>
      <c r="AS440" s="40"/>
    </row>
    <row r="441" spans="39:45" x14ac:dyDescent="0.15">
      <c r="AM441" s="40"/>
      <c r="AN441" s="40"/>
      <c r="AO441" s="40"/>
      <c r="AP441" s="40"/>
      <c r="AQ441" s="40"/>
      <c r="AR441" s="40"/>
      <c r="AS441" s="40"/>
    </row>
    <row r="442" spans="39:45" x14ac:dyDescent="0.15">
      <c r="AM442" s="40"/>
      <c r="AN442" s="40"/>
      <c r="AO442" s="40"/>
      <c r="AP442" s="40"/>
      <c r="AQ442" s="40"/>
      <c r="AR442" s="40"/>
      <c r="AS442" s="40"/>
    </row>
    <row r="443" spans="39:45" x14ac:dyDescent="0.15">
      <c r="AM443" s="40"/>
      <c r="AN443" s="40"/>
      <c r="AO443" s="40"/>
      <c r="AP443" s="40"/>
      <c r="AQ443" s="40"/>
      <c r="AR443" s="40"/>
      <c r="AS443" s="40"/>
    </row>
    <row r="444" spans="39:45" x14ac:dyDescent="0.15">
      <c r="AM444" s="40"/>
      <c r="AN444" s="40"/>
      <c r="AO444" s="40"/>
      <c r="AP444" s="40"/>
      <c r="AQ444" s="40"/>
      <c r="AR444" s="40"/>
      <c r="AS444" s="40"/>
    </row>
    <row r="445" spans="39:45" x14ac:dyDescent="0.15">
      <c r="AM445" s="40"/>
      <c r="AN445" s="40"/>
      <c r="AO445" s="40"/>
      <c r="AP445" s="40"/>
      <c r="AQ445" s="40"/>
      <c r="AR445" s="40"/>
      <c r="AS445" s="40"/>
    </row>
    <row r="446" spans="39:45" x14ac:dyDescent="0.15">
      <c r="AM446" s="40"/>
      <c r="AN446" s="40"/>
      <c r="AO446" s="40"/>
      <c r="AP446" s="40"/>
      <c r="AQ446" s="40"/>
      <c r="AR446" s="40"/>
      <c r="AS446" s="40"/>
    </row>
    <row r="447" spans="39:45" x14ac:dyDescent="0.15">
      <c r="AM447" s="40"/>
      <c r="AN447" s="40"/>
      <c r="AO447" s="40"/>
      <c r="AP447" s="40"/>
      <c r="AQ447" s="40"/>
      <c r="AR447" s="40"/>
      <c r="AS447" s="40"/>
    </row>
    <row r="448" spans="39:45" x14ac:dyDescent="0.15">
      <c r="AM448" s="40"/>
      <c r="AN448" s="40"/>
      <c r="AO448" s="40"/>
      <c r="AP448" s="40"/>
      <c r="AQ448" s="40"/>
      <c r="AR448" s="40"/>
      <c r="AS448" s="40"/>
    </row>
    <row r="449" spans="39:45" x14ac:dyDescent="0.15">
      <c r="AM449" s="40"/>
      <c r="AN449" s="40"/>
      <c r="AO449" s="40"/>
      <c r="AP449" s="40"/>
      <c r="AQ449" s="40"/>
      <c r="AR449" s="40"/>
      <c r="AS449" s="40"/>
    </row>
    <row r="450" spans="39:45" x14ac:dyDescent="0.15">
      <c r="AM450" s="40"/>
      <c r="AN450" s="40"/>
      <c r="AO450" s="40"/>
      <c r="AP450" s="40"/>
      <c r="AQ450" s="40"/>
      <c r="AR450" s="40"/>
      <c r="AS450" s="40"/>
    </row>
    <row r="451" spans="39:45" x14ac:dyDescent="0.15">
      <c r="AM451" s="40"/>
      <c r="AN451" s="40"/>
      <c r="AO451" s="40"/>
      <c r="AP451" s="40"/>
      <c r="AQ451" s="40"/>
      <c r="AR451" s="40"/>
      <c r="AS451" s="40"/>
    </row>
    <row r="452" spans="39:45" x14ac:dyDescent="0.15">
      <c r="AM452" s="40"/>
      <c r="AN452" s="40"/>
      <c r="AO452" s="40"/>
      <c r="AP452" s="40"/>
      <c r="AQ452" s="40"/>
      <c r="AR452" s="40"/>
      <c r="AS452" s="40"/>
    </row>
    <row r="453" spans="39:45" x14ac:dyDescent="0.15">
      <c r="AM453" s="40"/>
      <c r="AN453" s="40"/>
      <c r="AO453" s="40"/>
      <c r="AP453" s="40"/>
      <c r="AQ453" s="40"/>
      <c r="AR453" s="40"/>
      <c r="AS453" s="40"/>
    </row>
    <row r="454" spans="39:45" x14ac:dyDescent="0.15">
      <c r="AM454" s="40"/>
      <c r="AN454" s="40"/>
      <c r="AO454" s="40"/>
      <c r="AP454" s="40"/>
      <c r="AQ454" s="40"/>
      <c r="AR454" s="40"/>
      <c r="AS454" s="40"/>
    </row>
    <row r="455" spans="39:45" x14ac:dyDescent="0.15">
      <c r="AM455" s="40"/>
      <c r="AN455" s="40"/>
      <c r="AO455" s="40"/>
      <c r="AP455" s="40"/>
      <c r="AQ455" s="40"/>
      <c r="AR455" s="40"/>
      <c r="AS455" s="40"/>
    </row>
    <row r="456" spans="39:45" x14ac:dyDescent="0.15">
      <c r="AM456" s="40"/>
      <c r="AN456" s="40"/>
      <c r="AO456" s="40"/>
      <c r="AP456" s="40"/>
      <c r="AQ456" s="40"/>
      <c r="AR456" s="40"/>
      <c r="AS456" s="40"/>
    </row>
    <row r="457" spans="39:45" x14ac:dyDescent="0.15">
      <c r="AM457" s="40"/>
      <c r="AN457" s="40"/>
      <c r="AO457" s="40"/>
      <c r="AP457" s="40"/>
      <c r="AQ457" s="40"/>
      <c r="AR457" s="40"/>
      <c r="AS457" s="40"/>
    </row>
    <row r="458" spans="39:45" x14ac:dyDescent="0.15">
      <c r="AM458" s="40"/>
      <c r="AN458" s="40"/>
      <c r="AO458" s="40"/>
      <c r="AP458" s="40"/>
      <c r="AQ458" s="40"/>
      <c r="AR458" s="40"/>
      <c r="AS458" s="40"/>
    </row>
    <row r="459" spans="39:45" x14ac:dyDescent="0.15">
      <c r="AM459" s="40"/>
      <c r="AN459" s="40"/>
      <c r="AO459" s="40"/>
      <c r="AP459" s="40"/>
      <c r="AQ459" s="40"/>
      <c r="AR459" s="40"/>
      <c r="AS459" s="40"/>
    </row>
    <row r="460" spans="39:45" x14ac:dyDescent="0.15">
      <c r="AM460" s="40"/>
      <c r="AN460" s="40"/>
      <c r="AO460" s="40"/>
      <c r="AP460" s="40"/>
      <c r="AQ460" s="40"/>
      <c r="AR460" s="40"/>
      <c r="AS460" s="40"/>
    </row>
    <row r="461" spans="39:45" x14ac:dyDescent="0.15">
      <c r="AM461" s="40"/>
      <c r="AN461" s="40"/>
      <c r="AO461" s="40"/>
      <c r="AP461" s="40"/>
      <c r="AQ461" s="40"/>
      <c r="AR461" s="40"/>
      <c r="AS461" s="40"/>
    </row>
    <row r="462" spans="39:45" x14ac:dyDescent="0.15">
      <c r="AM462" s="40"/>
      <c r="AN462" s="40"/>
      <c r="AO462" s="40"/>
      <c r="AP462" s="40"/>
      <c r="AQ462" s="40"/>
      <c r="AR462" s="40"/>
      <c r="AS462" s="40"/>
    </row>
    <row r="463" spans="39:45" x14ac:dyDescent="0.15">
      <c r="AM463" s="40"/>
      <c r="AN463" s="40"/>
      <c r="AO463" s="40"/>
      <c r="AP463" s="40"/>
      <c r="AQ463" s="40"/>
      <c r="AR463" s="40"/>
      <c r="AS463" s="40"/>
    </row>
    <row r="464" spans="39:45" x14ac:dyDescent="0.15">
      <c r="AM464" s="40"/>
      <c r="AN464" s="40"/>
      <c r="AO464" s="40"/>
      <c r="AP464" s="40"/>
      <c r="AQ464" s="40"/>
      <c r="AR464" s="40"/>
      <c r="AS464" s="40"/>
    </row>
    <row r="465" spans="39:45" x14ac:dyDescent="0.15">
      <c r="AM465" s="40"/>
      <c r="AN465" s="40"/>
      <c r="AO465" s="40"/>
      <c r="AP465" s="40"/>
      <c r="AQ465" s="40"/>
      <c r="AR465" s="40"/>
      <c r="AS465" s="40"/>
    </row>
    <row r="466" spans="39:45" x14ac:dyDescent="0.15">
      <c r="AM466" s="40"/>
      <c r="AN466" s="40"/>
      <c r="AO466" s="40"/>
      <c r="AP466" s="40"/>
      <c r="AQ466" s="40"/>
      <c r="AR466" s="40"/>
      <c r="AS466" s="40"/>
    </row>
    <row r="467" spans="39:45" x14ac:dyDescent="0.15">
      <c r="AM467" s="40"/>
      <c r="AN467" s="40"/>
      <c r="AO467" s="40"/>
      <c r="AP467" s="40"/>
      <c r="AQ467" s="40"/>
      <c r="AR467" s="40"/>
      <c r="AS467" s="40"/>
    </row>
    <row r="468" spans="39:45" x14ac:dyDescent="0.15">
      <c r="AM468" s="40"/>
      <c r="AN468" s="40"/>
      <c r="AO468" s="40"/>
      <c r="AP468" s="40"/>
      <c r="AQ468" s="40"/>
      <c r="AR468" s="40"/>
      <c r="AS468" s="40"/>
    </row>
    <row r="469" spans="39:45" x14ac:dyDescent="0.15">
      <c r="AM469" s="40"/>
      <c r="AN469" s="40"/>
      <c r="AO469" s="40"/>
      <c r="AP469" s="40"/>
      <c r="AQ469" s="40"/>
      <c r="AR469" s="40"/>
      <c r="AS469" s="40"/>
    </row>
    <row r="470" spans="39:45" x14ac:dyDescent="0.15">
      <c r="AM470" s="40"/>
      <c r="AN470" s="40"/>
      <c r="AO470" s="40"/>
      <c r="AP470" s="40"/>
      <c r="AQ470" s="40"/>
      <c r="AR470" s="40"/>
      <c r="AS470" s="40"/>
    </row>
    <row r="471" spans="39:45" x14ac:dyDescent="0.15">
      <c r="AM471" s="40"/>
      <c r="AN471" s="40"/>
      <c r="AO471" s="40"/>
      <c r="AP471" s="40"/>
      <c r="AQ471" s="40"/>
      <c r="AR471" s="40"/>
      <c r="AS471" s="40"/>
    </row>
    <row r="472" spans="39:45" x14ac:dyDescent="0.15">
      <c r="AM472" s="40"/>
      <c r="AN472" s="40"/>
      <c r="AO472" s="40"/>
      <c r="AP472" s="40"/>
      <c r="AQ472" s="40"/>
      <c r="AR472" s="40"/>
      <c r="AS472" s="40"/>
    </row>
    <row r="473" spans="39:45" x14ac:dyDescent="0.15">
      <c r="AM473" s="40"/>
      <c r="AN473" s="40"/>
      <c r="AO473" s="40"/>
      <c r="AP473" s="40"/>
      <c r="AQ473" s="40"/>
      <c r="AR473" s="40"/>
      <c r="AS473" s="40"/>
    </row>
    <row r="474" spans="39:45" x14ac:dyDescent="0.15">
      <c r="AM474" s="40"/>
      <c r="AN474" s="40"/>
      <c r="AO474" s="40"/>
      <c r="AP474" s="40"/>
      <c r="AQ474" s="40"/>
      <c r="AR474" s="40"/>
      <c r="AS474" s="40"/>
    </row>
    <row r="475" spans="39:45" x14ac:dyDescent="0.15">
      <c r="AM475" s="40"/>
      <c r="AN475" s="40"/>
      <c r="AO475" s="40"/>
      <c r="AP475" s="40"/>
      <c r="AQ475" s="40"/>
      <c r="AR475" s="40"/>
      <c r="AS475" s="40"/>
    </row>
    <row r="476" spans="39:45" x14ac:dyDescent="0.15">
      <c r="AM476" s="40"/>
      <c r="AN476" s="40"/>
      <c r="AO476" s="40"/>
      <c r="AP476" s="40"/>
      <c r="AQ476" s="40"/>
      <c r="AR476" s="40"/>
      <c r="AS476" s="40"/>
    </row>
    <row r="477" spans="39:45" x14ac:dyDescent="0.15">
      <c r="AM477" s="40"/>
      <c r="AN477" s="40"/>
      <c r="AO477" s="40"/>
      <c r="AP477" s="40"/>
      <c r="AQ477" s="40"/>
      <c r="AR477" s="40"/>
      <c r="AS477" s="40"/>
    </row>
    <row r="478" spans="39:45" x14ac:dyDescent="0.15">
      <c r="AM478" s="40"/>
      <c r="AN478" s="40"/>
      <c r="AO478" s="40"/>
      <c r="AP478" s="40"/>
      <c r="AQ478" s="40"/>
      <c r="AR478" s="40"/>
      <c r="AS478" s="40"/>
    </row>
    <row r="479" spans="39:45" x14ac:dyDescent="0.15">
      <c r="AM479" s="40"/>
      <c r="AN479" s="40"/>
      <c r="AO479" s="40"/>
      <c r="AP479" s="40"/>
      <c r="AQ479" s="40"/>
      <c r="AR479" s="40"/>
      <c r="AS479" s="40"/>
    </row>
    <row r="480" spans="39:45" x14ac:dyDescent="0.15">
      <c r="AM480" s="40"/>
      <c r="AN480" s="40"/>
      <c r="AO480" s="40"/>
      <c r="AP480" s="40"/>
      <c r="AQ480" s="40"/>
      <c r="AR480" s="40"/>
      <c r="AS480" s="40"/>
    </row>
    <row r="481" spans="39:45" x14ac:dyDescent="0.15">
      <c r="AM481" s="40"/>
      <c r="AN481" s="40"/>
      <c r="AO481" s="40"/>
      <c r="AP481" s="40"/>
      <c r="AQ481" s="40"/>
      <c r="AR481" s="40"/>
      <c r="AS481" s="40"/>
    </row>
    <row r="482" spans="39:45" x14ac:dyDescent="0.15">
      <c r="AM482" s="40"/>
      <c r="AN482" s="40"/>
      <c r="AO482" s="40"/>
      <c r="AP482" s="40"/>
      <c r="AQ482" s="40"/>
      <c r="AR482" s="40"/>
      <c r="AS482" s="40"/>
    </row>
    <row r="483" spans="39:45" x14ac:dyDescent="0.15">
      <c r="AM483" s="40"/>
      <c r="AN483" s="40"/>
      <c r="AO483" s="40"/>
      <c r="AP483" s="40"/>
      <c r="AQ483" s="40"/>
      <c r="AR483" s="40"/>
      <c r="AS483" s="40"/>
    </row>
    <row r="484" spans="39:45" x14ac:dyDescent="0.15">
      <c r="AM484" s="40"/>
      <c r="AN484" s="40"/>
      <c r="AO484" s="40"/>
      <c r="AP484" s="40"/>
      <c r="AQ484" s="40"/>
      <c r="AR484" s="40"/>
      <c r="AS484" s="40"/>
    </row>
    <row r="485" spans="39:45" x14ac:dyDescent="0.15">
      <c r="AM485" s="40"/>
      <c r="AN485" s="40"/>
      <c r="AO485" s="40"/>
      <c r="AP485" s="40"/>
      <c r="AQ485" s="40"/>
      <c r="AR485" s="40"/>
      <c r="AS485" s="40"/>
    </row>
    <row r="486" spans="39:45" x14ac:dyDescent="0.15">
      <c r="AM486" s="40"/>
      <c r="AN486" s="40"/>
      <c r="AO486" s="40"/>
      <c r="AP486" s="40"/>
      <c r="AQ486" s="40"/>
      <c r="AR486" s="40"/>
      <c r="AS486" s="40"/>
    </row>
    <row r="487" spans="39:45" x14ac:dyDescent="0.15">
      <c r="AM487" s="40"/>
      <c r="AN487" s="40"/>
      <c r="AO487" s="40"/>
      <c r="AP487" s="40"/>
      <c r="AQ487" s="40"/>
      <c r="AR487" s="40"/>
      <c r="AS487" s="40"/>
    </row>
    <row r="488" spans="39:45" x14ac:dyDescent="0.15">
      <c r="AM488" s="40"/>
      <c r="AN488" s="40"/>
      <c r="AO488" s="40"/>
      <c r="AP488" s="40"/>
      <c r="AQ488" s="40"/>
      <c r="AR488" s="40"/>
      <c r="AS488" s="40"/>
    </row>
    <row r="489" spans="39:45" x14ac:dyDescent="0.15">
      <c r="AM489" s="40"/>
      <c r="AN489" s="40"/>
      <c r="AO489" s="40"/>
      <c r="AP489" s="40"/>
      <c r="AQ489" s="40"/>
      <c r="AR489" s="40"/>
      <c r="AS489" s="40"/>
    </row>
    <row r="490" spans="39:45" x14ac:dyDescent="0.15">
      <c r="AM490" s="40"/>
      <c r="AN490" s="40"/>
      <c r="AO490" s="40"/>
      <c r="AP490" s="40"/>
      <c r="AQ490" s="40"/>
      <c r="AR490" s="40"/>
      <c r="AS490" s="40"/>
    </row>
    <row r="491" spans="39:45" x14ac:dyDescent="0.15">
      <c r="AM491" s="40"/>
      <c r="AN491" s="40"/>
      <c r="AO491" s="40"/>
      <c r="AP491" s="40"/>
      <c r="AQ491" s="40"/>
      <c r="AR491" s="40"/>
      <c r="AS491" s="40"/>
    </row>
    <row r="492" spans="39:45" x14ac:dyDescent="0.15">
      <c r="AM492" s="40"/>
      <c r="AN492" s="40"/>
      <c r="AO492" s="40"/>
      <c r="AP492" s="40"/>
      <c r="AQ492" s="40"/>
      <c r="AR492" s="40"/>
      <c r="AS492" s="40"/>
    </row>
    <row r="493" spans="39:45" x14ac:dyDescent="0.15">
      <c r="AM493" s="40"/>
      <c r="AN493" s="40"/>
      <c r="AO493" s="40"/>
      <c r="AP493" s="40"/>
      <c r="AQ493" s="40"/>
      <c r="AR493" s="40"/>
      <c r="AS493" s="40"/>
    </row>
    <row r="494" spans="39:45" x14ac:dyDescent="0.15">
      <c r="AM494" s="40"/>
      <c r="AN494" s="40"/>
      <c r="AO494" s="40"/>
      <c r="AP494" s="40"/>
      <c r="AQ494" s="40"/>
      <c r="AR494" s="40"/>
      <c r="AS494" s="40"/>
    </row>
    <row r="495" spans="39:45" x14ac:dyDescent="0.15">
      <c r="AM495" s="40"/>
      <c r="AN495" s="40"/>
      <c r="AO495" s="40"/>
      <c r="AP495" s="40"/>
      <c r="AQ495" s="40"/>
      <c r="AR495" s="40"/>
      <c r="AS495" s="40"/>
    </row>
    <row r="496" spans="39:45" x14ac:dyDescent="0.15">
      <c r="AM496" s="40"/>
      <c r="AN496" s="40"/>
      <c r="AO496" s="40"/>
      <c r="AP496" s="40"/>
      <c r="AQ496" s="40"/>
      <c r="AR496" s="40"/>
      <c r="AS496" s="40"/>
    </row>
    <row r="497" spans="39:45" x14ac:dyDescent="0.15">
      <c r="AM497" s="40"/>
      <c r="AN497" s="40"/>
      <c r="AO497" s="40"/>
      <c r="AP497" s="40"/>
      <c r="AQ497" s="40"/>
      <c r="AR497" s="40"/>
      <c r="AS497" s="40"/>
    </row>
    <row r="498" spans="39:45" x14ac:dyDescent="0.15">
      <c r="AM498" s="40"/>
      <c r="AN498" s="40"/>
      <c r="AO498" s="40"/>
      <c r="AP498" s="40"/>
      <c r="AQ498" s="40"/>
      <c r="AR498" s="40"/>
      <c r="AS498" s="40"/>
    </row>
    <row r="499" spans="39:45" x14ac:dyDescent="0.15">
      <c r="AM499" s="40"/>
      <c r="AN499" s="40"/>
      <c r="AO499" s="40"/>
      <c r="AP499" s="40"/>
      <c r="AQ499" s="40"/>
      <c r="AR499" s="40"/>
      <c r="AS499" s="40"/>
    </row>
    <row r="500" spans="39:45" x14ac:dyDescent="0.15">
      <c r="AM500" s="40"/>
      <c r="AN500" s="40"/>
      <c r="AO500" s="40"/>
      <c r="AP500" s="40"/>
      <c r="AQ500" s="40"/>
      <c r="AR500" s="40"/>
      <c r="AS500" s="40"/>
    </row>
    <row r="501" spans="39:45" x14ac:dyDescent="0.15">
      <c r="AM501" s="40"/>
      <c r="AN501" s="40"/>
      <c r="AO501" s="40"/>
      <c r="AP501" s="40"/>
      <c r="AQ501" s="40"/>
      <c r="AR501" s="40"/>
      <c r="AS501" s="40"/>
    </row>
    <row r="502" spans="39:45" x14ac:dyDescent="0.15">
      <c r="AM502" s="40"/>
      <c r="AN502" s="40"/>
      <c r="AO502" s="40"/>
      <c r="AP502" s="40"/>
      <c r="AQ502" s="40"/>
      <c r="AR502" s="40"/>
      <c r="AS502" s="40"/>
    </row>
    <row r="503" spans="39:45" x14ac:dyDescent="0.15">
      <c r="AM503" s="40"/>
      <c r="AN503" s="40"/>
      <c r="AO503" s="40"/>
      <c r="AP503" s="40"/>
      <c r="AQ503" s="40"/>
      <c r="AR503" s="40"/>
      <c r="AS503" s="40"/>
    </row>
    <row r="504" spans="39:45" x14ac:dyDescent="0.15">
      <c r="AM504" s="40"/>
      <c r="AN504" s="40"/>
      <c r="AO504" s="40"/>
      <c r="AP504" s="40"/>
      <c r="AQ504" s="40"/>
      <c r="AR504" s="40"/>
      <c r="AS504" s="40"/>
    </row>
    <row r="505" spans="39:45" x14ac:dyDescent="0.15">
      <c r="AM505" s="40"/>
      <c r="AN505" s="40"/>
      <c r="AO505" s="40"/>
      <c r="AP505" s="40"/>
      <c r="AQ505" s="40"/>
      <c r="AR505" s="40"/>
      <c r="AS505" s="40"/>
    </row>
    <row r="506" spans="39:45" x14ac:dyDescent="0.15">
      <c r="AM506" s="40"/>
      <c r="AN506" s="40"/>
      <c r="AO506" s="40"/>
      <c r="AP506" s="40"/>
      <c r="AQ506" s="40"/>
      <c r="AR506" s="40"/>
      <c r="AS506" s="40"/>
    </row>
    <row r="507" spans="39:45" x14ac:dyDescent="0.15">
      <c r="AM507" s="40"/>
      <c r="AN507" s="40"/>
      <c r="AO507" s="40"/>
      <c r="AP507" s="40"/>
      <c r="AQ507" s="40"/>
      <c r="AR507" s="40"/>
      <c r="AS507" s="40"/>
    </row>
    <row r="508" spans="39:45" x14ac:dyDescent="0.15">
      <c r="AM508" s="40"/>
      <c r="AN508" s="40"/>
      <c r="AO508" s="40"/>
      <c r="AP508" s="40"/>
      <c r="AQ508" s="40"/>
      <c r="AR508" s="40"/>
      <c r="AS508" s="40"/>
    </row>
    <row r="509" spans="39:45" x14ac:dyDescent="0.15">
      <c r="AM509" s="40"/>
      <c r="AN509" s="40"/>
      <c r="AO509" s="40"/>
      <c r="AP509" s="40"/>
      <c r="AQ509" s="40"/>
      <c r="AR509" s="40"/>
      <c r="AS509" s="40"/>
    </row>
    <row r="510" spans="39:45" x14ac:dyDescent="0.15">
      <c r="AM510" s="40"/>
      <c r="AN510" s="40"/>
      <c r="AO510" s="40"/>
      <c r="AP510" s="40"/>
      <c r="AQ510" s="40"/>
      <c r="AR510" s="40"/>
      <c r="AS510" s="40"/>
    </row>
    <row r="511" spans="39:45" x14ac:dyDescent="0.15">
      <c r="AM511" s="40"/>
      <c r="AN511" s="40"/>
      <c r="AO511" s="40"/>
      <c r="AP511" s="40"/>
      <c r="AQ511" s="40"/>
      <c r="AR511" s="40"/>
      <c r="AS511" s="40"/>
    </row>
    <row r="512" spans="39:45" x14ac:dyDescent="0.15">
      <c r="AM512" s="40"/>
      <c r="AN512" s="40"/>
      <c r="AO512" s="40"/>
      <c r="AP512" s="40"/>
      <c r="AQ512" s="40"/>
      <c r="AR512" s="40"/>
      <c r="AS512" s="40"/>
    </row>
    <row r="513" spans="39:45" x14ac:dyDescent="0.15">
      <c r="AM513" s="40"/>
      <c r="AN513" s="40"/>
      <c r="AO513" s="40"/>
      <c r="AP513" s="40"/>
      <c r="AQ513" s="40"/>
      <c r="AR513" s="40"/>
      <c r="AS513" s="40"/>
    </row>
    <row r="514" spans="39:45" x14ac:dyDescent="0.15">
      <c r="AM514" s="40"/>
      <c r="AN514" s="40"/>
      <c r="AO514" s="40"/>
      <c r="AP514" s="40"/>
      <c r="AQ514" s="40"/>
      <c r="AR514" s="40"/>
      <c r="AS514" s="40"/>
    </row>
    <row r="515" spans="39:45" x14ac:dyDescent="0.15">
      <c r="AM515" s="40"/>
      <c r="AN515" s="40"/>
      <c r="AO515" s="40"/>
      <c r="AP515" s="40"/>
      <c r="AQ515" s="40"/>
      <c r="AR515" s="40"/>
      <c r="AS515" s="40"/>
    </row>
    <row r="516" spans="39:45" x14ac:dyDescent="0.15">
      <c r="AM516" s="40"/>
      <c r="AN516" s="40"/>
      <c r="AO516" s="40"/>
      <c r="AP516" s="40"/>
      <c r="AQ516" s="40"/>
      <c r="AR516" s="40"/>
      <c r="AS516" s="40"/>
    </row>
    <row r="517" spans="39:45" x14ac:dyDescent="0.15">
      <c r="AM517" s="40"/>
      <c r="AN517" s="40"/>
      <c r="AO517" s="40"/>
      <c r="AP517" s="40"/>
      <c r="AQ517" s="40"/>
      <c r="AR517" s="40"/>
      <c r="AS517" s="40"/>
    </row>
    <row r="518" spans="39:45" x14ac:dyDescent="0.15">
      <c r="AM518" s="40"/>
      <c r="AN518" s="40"/>
      <c r="AO518" s="40"/>
      <c r="AP518" s="40"/>
      <c r="AQ518" s="40"/>
      <c r="AR518" s="40"/>
      <c r="AS518" s="40"/>
    </row>
    <row r="519" spans="39:45" x14ac:dyDescent="0.15">
      <c r="AM519" s="40"/>
      <c r="AN519" s="40"/>
      <c r="AO519" s="40"/>
      <c r="AP519" s="40"/>
      <c r="AQ519" s="40"/>
      <c r="AR519" s="40"/>
      <c r="AS519" s="40"/>
    </row>
    <row r="520" spans="39:45" x14ac:dyDescent="0.15">
      <c r="AM520" s="40"/>
      <c r="AN520" s="40"/>
      <c r="AO520" s="40"/>
      <c r="AP520" s="40"/>
      <c r="AQ520" s="40"/>
      <c r="AR520" s="40"/>
      <c r="AS520" s="40"/>
    </row>
    <row r="521" spans="39:45" x14ac:dyDescent="0.15">
      <c r="AM521" s="40"/>
      <c r="AN521" s="40"/>
      <c r="AO521" s="40"/>
      <c r="AP521" s="40"/>
      <c r="AQ521" s="40"/>
      <c r="AR521" s="40"/>
      <c r="AS521" s="40"/>
    </row>
    <row r="522" spans="39:45" x14ac:dyDescent="0.15">
      <c r="AM522" s="40"/>
      <c r="AN522" s="40"/>
      <c r="AO522" s="40"/>
      <c r="AP522" s="40"/>
      <c r="AQ522" s="40"/>
      <c r="AR522" s="40"/>
      <c r="AS522" s="40"/>
    </row>
    <row r="523" spans="39:45" x14ac:dyDescent="0.15">
      <c r="AM523" s="40"/>
      <c r="AN523" s="40"/>
      <c r="AO523" s="40"/>
      <c r="AP523" s="40"/>
      <c r="AQ523" s="40"/>
      <c r="AR523" s="40"/>
      <c r="AS523" s="40"/>
    </row>
    <row r="524" spans="39:45" x14ac:dyDescent="0.15">
      <c r="AM524" s="40"/>
      <c r="AN524" s="40"/>
      <c r="AO524" s="40"/>
      <c r="AP524" s="40"/>
      <c r="AQ524" s="40"/>
      <c r="AR524" s="40"/>
      <c r="AS524" s="40"/>
    </row>
    <row r="525" spans="39:45" x14ac:dyDescent="0.15">
      <c r="AM525" s="40"/>
      <c r="AN525" s="40"/>
      <c r="AO525" s="40"/>
      <c r="AP525" s="40"/>
      <c r="AQ525" s="40"/>
      <c r="AR525" s="40"/>
      <c r="AS525" s="40"/>
    </row>
    <row r="526" spans="39:45" x14ac:dyDescent="0.15">
      <c r="AM526" s="40"/>
      <c r="AN526" s="40"/>
      <c r="AO526" s="40"/>
      <c r="AP526" s="40"/>
      <c r="AQ526" s="40"/>
      <c r="AR526" s="40"/>
      <c r="AS526" s="40"/>
    </row>
    <row r="527" spans="39:45" x14ac:dyDescent="0.15">
      <c r="AM527" s="40"/>
      <c r="AN527" s="40"/>
      <c r="AO527" s="40"/>
      <c r="AP527" s="40"/>
      <c r="AQ527" s="40"/>
      <c r="AR527" s="40"/>
      <c r="AS527" s="40"/>
    </row>
    <row r="528" spans="39:45" x14ac:dyDescent="0.15">
      <c r="AM528" s="40"/>
      <c r="AN528" s="40"/>
      <c r="AO528" s="40"/>
      <c r="AP528" s="40"/>
      <c r="AQ528" s="40"/>
      <c r="AR528" s="40"/>
      <c r="AS528" s="40"/>
    </row>
    <row r="529" spans="39:45" x14ac:dyDescent="0.15">
      <c r="AM529" s="40"/>
      <c r="AN529" s="40"/>
      <c r="AO529" s="40"/>
      <c r="AP529" s="40"/>
      <c r="AQ529" s="40"/>
      <c r="AR529" s="40"/>
      <c r="AS529" s="40"/>
    </row>
    <row r="530" spans="39:45" x14ac:dyDescent="0.15">
      <c r="AM530" s="40"/>
      <c r="AN530" s="40"/>
      <c r="AO530" s="40"/>
      <c r="AP530" s="40"/>
      <c r="AQ530" s="40"/>
      <c r="AR530" s="40"/>
      <c r="AS530" s="40"/>
    </row>
    <row r="531" spans="39:45" x14ac:dyDescent="0.15">
      <c r="AM531" s="40"/>
      <c r="AN531" s="40"/>
      <c r="AO531" s="40"/>
      <c r="AP531" s="40"/>
      <c r="AQ531" s="40"/>
      <c r="AR531" s="40"/>
      <c r="AS531" s="40"/>
    </row>
    <row r="532" spans="39:45" x14ac:dyDescent="0.15">
      <c r="AM532" s="40"/>
      <c r="AN532" s="40"/>
      <c r="AO532" s="40"/>
      <c r="AP532" s="40"/>
      <c r="AQ532" s="40"/>
      <c r="AR532" s="40"/>
      <c r="AS532" s="40"/>
    </row>
    <row r="533" spans="39:45" x14ac:dyDescent="0.15">
      <c r="AM533" s="40"/>
      <c r="AN533" s="40"/>
      <c r="AO533" s="40"/>
      <c r="AP533" s="40"/>
      <c r="AQ533" s="40"/>
      <c r="AR533" s="40"/>
      <c r="AS533" s="40"/>
    </row>
    <row r="534" spans="39:45" x14ac:dyDescent="0.15">
      <c r="AM534" s="40"/>
      <c r="AN534" s="40"/>
      <c r="AO534" s="40"/>
      <c r="AP534" s="40"/>
      <c r="AQ534" s="40"/>
      <c r="AR534" s="40"/>
      <c r="AS534" s="40"/>
    </row>
    <row r="535" spans="39:45" x14ac:dyDescent="0.15">
      <c r="AM535" s="40"/>
      <c r="AN535" s="40"/>
      <c r="AO535" s="40"/>
      <c r="AP535" s="40"/>
      <c r="AQ535" s="40"/>
      <c r="AR535" s="40"/>
      <c r="AS535" s="40"/>
    </row>
    <row r="536" spans="39:45" x14ac:dyDescent="0.15">
      <c r="AM536" s="40"/>
      <c r="AN536" s="40"/>
      <c r="AO536" s="40"/>
      <c r="AP536" s="40"/>
      <c r="AQ536" s="40"/>
      <c r="AR536" s="40"/>
      <c r="AS536" s="40"/>
    </row>
    <row r="537" spans="39:45" x14ac:dyDescent="0.15">
      <c r="AM537" s="40"/>
      <c r="AN537" s="40"/>
      <c r="AO537" s="40"/>
      <c r="AP537" s="40"/>
      <c r="AQ537" s="40"/>
      <c r="AR537" s="40"/>
      <c r="AS537" s="40"/>
    </row>
    <row r="538" spans="39:45" x14ac:dyDescent="0.15">
      <c r="AM538" s="40"/>
      <c r="AN538" s="40"/>
      <c r="AO538" s="40"/>
      <c r="AP538" s="40"/>
      <c r="AQ538" s="40"/>
      <c r="AR538" s="40"/>
      <c r="AS538" s="40"/>
    </row>
    <row r="539" spans="39:45" x14ac:dyDescent="0.15">
      <c r="AM539" s="40"/>
      <c r="AN539" s="40"/>
      <c r="AO539" s="40"/>
      <c r="AP539" s="40"/>
      <c r="AQ539" s="40"/>
      <c r="AR539" s="40"/>
      <c r="AS539" s="40"/>
    </row>
    <row r="540" spans="39:45" x14ac:dyDescent="0.15">
      <c r="AM540" s="40"/>
      <c r="AN540" s="40"/>
      <c r="AO540" s="40"/>
      <c r="AP540" s="40"/>
      <c r="AQ540" s="40"/>
      <c r="AR540" s="40"/>
      <c r="AS540" s="40"/>
    </row>
    <row r="541" spans="39:45" x14ac:dyDescent="0.15">
      <c r="AM541" s="40"/>
      <c r="AN541" s="40"/>
      <c r="AO541" s="40"/>
      <c r="AP541" s="40"/>
      <c r="AQ541" s="40"/>
      <c r="AR541" s="40"/>
      <c r="AS541" s="40"/>
    </row>
    <row r="542" spans="39:45" x14ac:dyDescent="0.15">
      <c r="AM542" s="40"/>
      <c r="AN542" s="40"/>
      <c r="AO542" s="40"/>
      <c r="AP542" s="40"/>
      <c r="AQ542" s="40"/>
      <c r="AR542" s="40"/>
      <c r="AS542" s="40"/>
    </row>
    <row r="543" spans="39:45" x14ac:dyDescent="0.15">
      <c r="AM543" s="40"/>
      <c r="AN543" s="40"/>
      <c r="AO543" s="40"/>
      <c r="AP543" s="40"/>
      <c r="AQ543" s="40"/>
      <c r="AR543" s="40"/>
      <c r="AS543" s="40"/>
    </row>
    <row r="544" spans="39:45" x14ac:dyDescent="0.15">
      <c r="AM544" s="40"/>
      <c r="AN544" s="40"/>
      <c r="AO544" s="40"/>
      <c r="AP544" s="40"/>
      <c r="AQ544" s="40"/>
      <c r="AR544" s="40"/>
      <c r="AS544" s="40"/>
    </row>
    <row r="545" spans="39:45" x14ac:dyDescent="0.15">
      <c r="AM545" s="40"/>
      <c r="AN545" s="40"/>
      <c r="AO545" s="40"/>
      <c r="AP545" s="40"/>
      <c r="AQ545" s="40"/>
      <c r="AR545" s="40"/>
      <c r="AS545" s="40"/>
    </row>
    <row r="546" spans="39:45" x14ac:dyDescent="0.15">
      <c r="AM546" s="40"/>
      <c r="AN546" s="40"/>
      <c r="AO546" s="40"/>
      <c r="AP546" s="40"/>
      <c r="AQ546" s="40"/>
      <c r="AR546" s="40"/>
      <c r="AS546" s="40"/>
    </row>
    <row r="547" spans="39:45" x14ac:dyDescent="0.15">
      <c r="AM547" s="40"/>
      <c r="AN547" s="40"/>
      <c r="AO547" s="40"/>
      <c r="AP547" s="40"/>
      <c r="AQ547" s="40"/>
      <c r="AR547" s="40"/>
      <c r="AS547" s="40"/>
    </row>
    <row r="548" spans="39:45" x14ac:dyDescent="0.15">
      <c r="AM548" s="40"/>
      <c r="AN548" s="40"/>
      <c r="AO548" s="40"/>
      <c r="AP548" s="40"/>
      <c r="AQ548" s="40"/>
      <c r="AR548" s="40"/>
      <c r="AS548" s="40"/>
    </row>
    <row r="549" spans="39:45" x14ac:dyDescent="0.15">
      <c r="AM549" s="40"/>
      <c r="AN549" s="40"/>
      <c r="AO549" s="40"/>
      <c r="AP549" s="40"/>
      <c r="AQ549" s="40"/>
      <c r="AR549" s="40"/>
      <c r="AS549" s="40"/>
    </row>
    <row r="550" spans="39:45" x14ac:dyDescent="0.15">
      <c r="AM550" s="40"/>
      <c r="AN550" s="40"/>
      <c r="AO550" s="40"/>
      <c r="AP550" s="40"/>
      <c r="AQ550" s="40"/>
      <c r="AR550" s="40"/>
      <c r="AS550" s="40"/>
    </row>
    <row r="551" spans="39:45" x14ac:dyDescent="0.15">
      <c r="AM551" s="40"/>
      <c r="AN551" s="40"/>
      <c r="AO551" s="40"/>
      <c r="AP551" s="40"/>
      <c r="AQ551" s="40"/>
      <c r="AR551" s="40"/>
      <c r="AS551" s="40"/>
    </row>
    <row r="552" spans="39:45" x14ac:dyDescent="0.15">
      <c r="AM552" s="40"/>
      <c r="AN552" s="40"/>
      <c r="AO552" s="40"/>
      <c r="AP552" s="40"/>
      <c r="AQ552" s="40"/>
      <c r="AR552" s="40"/>
      <c r="AS552" s="40"/>
    </row>
    <row r="553" spans="39:45" x14ac:dyDescent="0.15">
      <c r="AM553" s="40"/>
      <c r="AN553" s="40"/>
      <c r="AO553" s="40"/>
      <c r="AP553" s="40"/>
      <c r="AQ553" s="40"/>
      <c r="AR553" s="40"/>
      <c r="AS553" s="40"/>
    </row>
    <row r="554" spans="39:45" x14ac:dyDescent="0.15">
      <c r="AM554" s="40"/>
      <c r="AN554" s="40"/>
      <c r="AO554" s="40"/>
      <c r="AP554" s="40"/>
      <c r="AQ554" s="40"/>
      <c r="AR554" s="40"/>
      <c r="AS554" s="40"/>
    </row>
    <row r="555" spans="39:45" x14ac:dyDescent="0.15">
      <c r="AM555" s="40"/>
      <c r="AN555" s="40"/>
      <c r="AO555" s="40"/>
      <c r="AP555" s="40"/>
      <c r="AQ555" s="40"/>
      <c r="AR555" s="40"/>
      <c r="AS555" s="40"/>
    </row>
    <row r="556" spans="39:45" x14ac:dyDescent="0.15">
      <c r="AM556" s="40"/>
      <c r="AN556" s="40"/>
      <c r="AO556" s="40"/>
      <c r="AP556" s="40"/>
      <c r="AQ556" s="40"/>
      <c r="AR556" s="40"/>
      <c r="AS556" s="40"/>
    </row>
    <row r="557" spans="39:45" x14ac:dyDescent="0.15">
      <c r="AM557" s="40"/>
      <c r="AN557" s="40"/>
      <c r="AO557" s="40"/>
      <c r="AP557" s="40"/>
      <c r="AQ557" s="40"/>
      <c r="AR557" s="40"/>
      <c r="AS557" s="40"/>
    </row>
    <row r="558" spans="39:45" x14ac:dyDescent="0.15">
      <c r="AM558" s="40"/>
      <c r="AN558" s="40"/>
      <c r="AO558" s="40"/>
      <c r="AP558" s="40"/>
      <c r="AQ558" s="40"/>
      <c r="AR558" s="40"/>
      <c r="AS558" s="40"/>
    </row>
    <row r="559" spans="39:45" x14ac:dyDescent="0.15">
      <c r="AM559" s="40"/>
      <c r="AN559" s="40"/>
      <c r="AO559" s="40"/>
      <c r="AP559" s="40"/>
      <c r="AQ559" s="40"/>
      <c r="AR559" s="40"/>
      <c r="AS559" s="40"/>
    </row>
    <row r="560" spans="39:45" x14ac:dyDescent="0.15">
      <c r="AM560" s="40"/>
      <c r="AN560" s="40"/>
      <c r="AO560" s="40"/>
      <c r="AP560" s="40"/>
      <c r="AQ560" s="40"/>
      <c r="AR560" s="40"/>
      <c r="AS560" s="40"/>
    </row>
    <row r="561" spans="39:45" x14ac:dyDescent="0.15">
      <c r="AM561" s="40"/>
      <c r="AN561" s="40"/>
      <c r="AO561" s="40"/>
      <c r="AP561" s="40"/>
      <c r="AQ561" s="40"/>
      <c r="AR561" s="40"/>
      <c r="AS561" s="40"/>
    </row>
    <row r="562" spans="39:45" x14ac:dyDescent="0.15">
      <c r="AM562" s="40"/>
      <c r="AN562" s="40"/>
      <c r="AO562" s="40"/>
      <c r="AP562" s="40"/>
      <c r="AQ562" s="40"/>
      <c r="AR562" s="40"/>
      <c r="AS562" s="40"/>
    </row>
    <row r="563" spans="39:45" x14ac:dyDescent="0.15">
      <c r="AM563" s="40"/>
      <c r="AN563" s="40"/>
      <c r="AO563" s="40"/>
      <c r="AP563" s="40"/>
      <c r="AQ563" s="40"/>
      <c r="AR563" s="40"/>
      <c r="AS563" s="40"/>
    </row>
    <row r="564" spans="39:45" x14ac:dyDescent="0.15">
      <c r="AM564" s="40"/>
      <c r="AN564" s="40"/>
      <c r="AO564" s="40"/>
      <c r="AP564" s="40"/>
      <c r="AQ564" s="40"/>
      <c r="AR564" s="40"/>
      <c r="AS564" s="40"/>
    </row>
    <row r="565" spans="39:45" x14ac:dyDescent="0.15">
      <c r="AM565" s="40"/>
      <c r="AN565" s="40"/>
      <c r="AO565" s="40"/>
      <c r="AP565" s="40"/>
      <c r="AQ565" s="40"/>
      <c r="AR565" s="40"/>
      <c r="AS565" s="40"/>
    </row>
    <row r="566" spans="39:45" x14ac:dyDescent="0.15">
      <c r="AM566" s="40"/>
      <c r="AN566" s="40"/>
      <c r="AO566" s="40"/>
      <c r="AP566" s="40"/>
      <c r="AQ566" s="40"/>
      <c r="AR566" s="40"/>
      <c r="AS566" s="40"/>
    </row>
    <row r="567" spans="39:45" x14ac:dyDescent="0.15">
      <c r="AM567" s="40"/>
      <c r="AN567" s="40"/>
      <c r="AO567" s="40"/>
      <c r="AP567" s="40"/>
      <c r="AQ567" s="40"/>
      <c r="AR567" s="40"/>
      <c r="AS567" s="40"/>
    </row>
    <row r="568" spans="39:45" x14ac:dyDescent="0.15">
      <c r="AM568" s="40"/>
      <c r="AN568" s="40"/>
      <c r="AO568" s="40"/>
      <c r="AP568" s="40"/>
      <c r="AQ568" s="40"/>
      <c r="AR568" s="40"/>
      <c r="AS568" s="40"/>
    </row>
    <row r="569" spans="39:45" x14ac:dyDescent="0.15">
      <c r="AM569" s="40"/>
      <c r="AN569" s="40"/>
      <c r="AO569" s="40"/>
      <c r="AP569" s="40"/>
      <c r="AQ569" s="40"/>
      <c r="AR569" s="40"/>
      <c r="AS569" s="40"/>
    </row>
    <row r="570" spans="39:45" x14ac:dyDescent="0.15">
      <c r="AM570" s="40"/>
      <c r="AN570" s="40"/>
      <c r="AO570" s="40"/>
      <c r="AP570" s="40"/>
      <c r="AQ570" s="40"/>
      <c r="AR570" s="40"/>
      <c r="AS570" s="40"/>
    </row>
    <row r="571" spans="39:45" x14ac:dyDescent="0.15">
      <c r="AM571" s="40"/>
      <c r="AN571" s="40"/>
      <c r="AO571" s="40"/>
      <c r="AP571" s="40"/>
      <c r="AQ571" s="40"/>
      <c r="AR571" s="40"/>
      <c r="AS571" s="40"/>
    </row>
    <row r="572" spans="39:45" x14ac:dyDescent="0.15">
      <c r="AM572" s="40"/>
      <c r="AN572" s="40"/>
      <c r="AO572" s="40"/>
      <c r="AP572" s="40"/>
      <c r="AQ572" s="40"/>
      <c r="AR572" s="40"/>
      <c r="AS572" s="40"/>
    </row>
    <row r="573" spans="39:45" x14ac:dyDescent="0.15">
      <c r="AM573" s="40"/>
      <c r="AN573" s="40"/>
      <c r="AO573" s="40"/>
      <c r="AP573" s="40"/>
      <c r="AQ573" s="40"/>
      <c r="AR573" s="40"/>
      <c r="AS573" s="40"/>
    </row>
    <row r="574" spans="39:45" x14ac:dyDescent="0.15">
      <c r="AM574" s="40"/>
      <c r="AN574" s="40"/>
      <c r="AO574" s="40"/>
      <c r="AP574" s="40"/>
      <c r="AQ574" s="40"/>
      <c r="AR574" s="40"/>
      <c r="AS574" s="40"/>
    </row>
    <row r="575" spans="39:45" x14ac:dyDescent="0.15">
      <c r="AM575" s="40"/>
      <c r="AN575" s="40"/>
      <c r="AO575" s="40"/>
      <c r="AP575" s="40"/>
      <c r="AQ575" s="40"/>
      <c r="AR575" s="40"/>
      <c r="AS575" s="40"/>
    </row>
    <row r="576" spans="39:45" x14ac:dyDescent="0.15">
      <c r="AM576" s="40"/>
      <c r="AN576" s="40"/>
      <c r="AO576" s="40"/>
      <c r="AP576" s="40"/>
      <c r="AQ576" s="40"/>
      <c r="AR576" s="40"/>
      <c r="AS576" s="40"/>
    </row>
    <row r="577" spans="39:45" x14ac:dyDescent="0.15">
      <c r="AM577" s="40"/>
      <c r="AN577" s="40"/>
      <c r="AO577" s="40"/>
      <c r="AP577" s="40"/>
      <c r="AQ577" s="40"/>
      <c r="AR577" s="40"/>
      <c r="AS577" s="40"/>
    </row>
    <row r="578" spans="39:45" x14ac:dyDescent="0.15">
      <c r="AM578" s="40"/>
      <c r="AN578" s="40"/>
      <c r="AO578" s="40"/>
      <c r="AP578" s="40"/>
      <c r="AQ578" s="40"/>
      <c r="AR578" s="40"/>
      <c r="AS578" s="40"/>
    </row>
    <row r="579" spans="39:45" x14ac:dyDescent="0.15">
      <c r="AM579" s="40"/>
      <c r="AN579" s="40"/>
      <c r="AO579" s="40"/>
      <c r="AP579" s="40"/>
      <c r="AQ579" s="40"/>
      <c r="AR579" s="40"/>
      <c r="AS579" s="40"/>
    </row>
    <row r="580" spans="39:45" x14ac:dyDescent="0.15">
      <c r="AM580" s="40"/>
      <c r="AN580" s="40"/>
      <c r="AO580" s="40"/>
      <c r="AP580" s="40"/>
      <c r="AQ580" s="40"/>
      <c r="AR580" s="40"/>
      <c r="AS580" s="40"/>
    </row>
    <row r="581" spans="39:45" x14ac:dyDescent="0.15">
      <c r="AM581" s="40"/>
      <c r="AN581" s="40"/>
      <c r="AO581" s="40"/>
      <c r="AP581" s="40"/>
      <c r="AQ581" s="40"/>
      <c r="AR581" s="40"/>
      <c r="AS581" s="40"/>
    </row>
    <row r="582" spans="39:45" x14ac:dyDescent="0.15">
      <c r="AM582" s="40"/>
      <c r="AN582" s="40"/>
      <c r="AO582" s="40"/>
      <c r="AP582" s="40"/>
      <c r="AQ582" s="40"/>
      <c r="AR582" s="40"/>
      <c r="AS582" s="40"/>
    </row>
    <row r="583" spans="39:45" x14ac:dyDescent="0.15">
      <c r="AM583" s="40"/>
      <c r="AN583" s="40"/>
      <c r="AO583" s="40"/>
      <c r="AP583" s="40"/>
      <c r="AQ583" s="40"/>
      <c r="AR583" s="40"/>
      <c r="AS583" s="40"/>
    </row>
    <row r="584" spans="39:45" x14ac:dyDescent="0.15">
      <c r="AM584" s="40"/>
      <c r="AN584" s="40"/>
      <c r="AO584" s="40"/>
      <c r="AP584" s="40"/>
      <c r="AQ584" s="40"/>
      <c r="AR584" s="40"/>
      <c r="AS584" s="40"/>
    </row>
    <row r="585" spans="39:45" x14ac:dyDescent="0.15">
      <c r="AM585" s="40"/>
      <c r="AN585" s="40"/>
      <c r="AO585" s="40"/>
      <c r="AP585" s="40"/>
      <c r="AQ585" s="40"/>
      <c r="AR585" s="40"/>
      <c r="AS585" s="40"/>
    </row>
    <row r="586" spans="39:45" x14ac:dyDescent="0.15">
      <c r="AM586" s="40"/>
      <c r="AN586" s="40"/>
      <c r="AO586" s="40"/>
      <c r="AP586" s="40"/>
      <c r="AQ586" s="40"/>
      <c r="AR586" s="40"/>
      <c r="AS586" s="40"/>
    </row>
    <row r="587" spans="39:45" x14ac:dyDescent="0.15">
      <c r="AM587" s="40"/>
      <c r="AN587" s="40"/>
      <c r="AO587" s="40"/>
      <c r="AP587" s="40"/>
      <c r="AQ587" s="40"/>
      <c r="AR587" s="40"/>
      <c r="AS587" s="40"/>
    </row>
    <row r="588" spans="39:45" x14ac:dyDescent="0.15">
      <c r="AM588" s="40"/>
      <c r="AN588" s="40"/>
      <c r="AO588" s="40"/>
      <c r="AP588" s="40"/>
      <c r="AQ588" s="40"/>
      <c r="AR588" s="40"/>
      <c r="AS588" s="40"/>
    </row>
    <row r="589" spans="39:45" x14ac:dyDescent="0.15">
      <c r="AM589" s="40"/>
      <c r="AN589" s="40"/>
      <c r="AO589" s="40"/>
      <c r="AP589" s="40"/>
      <c r="AQ589" s="40"/>
      <c r="AR589" s="40"/>
      <c r="AS589" s="40"/>
    </row>
    <row r="590" spans="39:45" x14ac:dyDescent="0.15">
      <c r="AM590" s="40"/>
      <c r="AN590" s="40"/>
      <c r="AO590" s="40"/>
      <c r="AP590" s="40"/>
      <c r="AQ590" s="40"/>
      <c r="AR590" s="40"/>
      <c r="AS590" s="40"/>
    </row>
    <row r="591" spans="39:45" x14ac:dyDescent="0.15">
      <c r="AM591" s="40"/>
      <c r="AN591" s="40"/>
      <c r="AO591" s="40"/>
      <c r="AP591" s="40"/>
      <c r="AQ591" s="40"/>
      <c r="AR591" s="40"/>
      <c r="AS591" s="40"/>
    </row>
    <row r="592" spans="39:45" x14ac:dyDescent="0.15">
      <c r="AM592" s="40"/>
      <c r="AN592" s="40"/>
      <c r="AO592" s="40"/>
      <c r="AP592" s="40"/>
      <c r="AQ592" s="40"/>
      <c r="AR592" s="40"/>
      <c r="AS592" s="40"/>
    </row>
    <row r="593" spans="39:45" x14ac:dyDescent="0.15">
      <c r="AM593" s="40"/>
      <c r="AN593" s="40"/>
      <c r="AO593" s="40"/>
      <c r="AP593" s="40"/>
      <c r="AQ593" s="40"/>
      <c r="AR593" s="40"/>
      <c r="AS593" s="40"/>
    </row>
    <row r="594" spans="39:45" x14ac:dyDescent="0.15">
      <c r="AM594" s="40"/>
      <c r="AN594" s="40"/>
      <c r="AO594" s="40"/>
      <c r="AP594" s="40"/>
      <c r="AQ594" s="40"/>
      <c r="AR594" s="40"/>
      <c r="AS594" s="40"/>
    </row>
    <row r="595" spans="39:45" x14ac:dyDescent="0.15">
      <c r="AM595" s="40"/>
      <c r="AN595" s="40"/>
      <c r="AO595" s="40"/>
      <c r="AP595" s="40"/>
      <c r="AQ595" s="40"/>
      <c r="AR595" s="40"/>
      <c r="AS595" s="40"/>
    </row>
    <row r="596" spans="39:45" x14ac:dyDescent="0.15">
      <c r="AM596" s="40"/>
      <c r="AN596" s="40"/>
      <c r="AO596" s="40"/>
      <c r="AP596" s="40"/>
      <c r="AQ596" s="40"/>
      <c r="AR596" s="40"/>
      <c r="AS596" s="40"/>
    </row>
    <row r="597" spans="39:45" x14ac:dyDescent="0.15">
      <c r="AM597" s="40"/>
      <c r="AN597" s="40"/>
      <c r="AO597" s="40"/>
      <c r="AP597" s="40"/>
      <c r="AQ597" s="40"/>
      <c r="AR597" s="40"/>
      <c r="AS597" s="40"/>
    </row>
    <row r="598" spans="39:45" x14ac:dyDescent="0.15">
      <c r="AM598" s="40"/>
      <c r="AN598" s="40"/>
      <c r="AO598" s="40"/>
      <c r="AP598" s="40"/>
      <c r="AQ598" s="40"/>
      <c r="AR598" s="40"/>
      <c r="AS598" s="40"/>
    </row>
    <row r="599" spans="39:45" x14ac:dyDescent="0.15">
      <c r="AM599" s="40"/>
      <c r="AN599" s="40"/>
      <c r="AO599" s="40"/>
      <c r="AP599" s="40"/>
      <c r="AQ599" s="40"/>
      <c r="AR599" s="40"/>
      <c r="AS599" s="40"/>
    </row>
    <row r="600" spans="39:45" x14ac:dyDescent="0.15">
      <c r="AM600" s="40"/>
      <c r="AN600" s="40"/>
      <c r="AO600" s="40"/>
      <c r="AP600" s="40"/>
      <c r="AQ600" s="40"/>
      <c r="AR600" s="40"/>
      <c r="AS600" s="40"/>
    </row>
    <row r="601" spans="39:45" x14ac:dyDescent="0.15">
      <c r="AM601" s="40"/>
      <c r="AN601" s="40"/>
      <c r="AO601" s="40"/>
      <c r="AP601" s="40"/>
      <c r="AQ601" s="40"/>
      <c r="AR601" s="40"/>
      <c r="AS601" s="40"/>
    </row>
    <row r="602" spans="39:45" x14ac:dyDescent="0.15">
      <c r="AM602" s="40"/>
      <c r="AN602" s="40"/>
      <c r="AO602" s="40"/>
      <c r="AP602" s="40"/>
      <c r="AQ602" s="40"/>
      <c r="AR602" s="40"/>
      <c r="AS602" s="40"/>
    </row>
    <row r="603" spans="39:45" x14ac:dyDescent="0.15">
      <c r="AM603" s="40"/>
      <c r="AN603" s="40"/>
      <c r="AO603" s="40"/>
      <c r="AP603" s="40"/>
      <c r="AQ603" s="40"/>
      <c r="AR603" s="40"/>
      <c r="AS603" s="40"/>
    </row>
    <row r="604" spans="39:45" x14ac:dyDescent="0.15">
      <c r="AM604" s="40"/>
      <c r="AN604" s="40"/>
      <c r="AO604" s="40"/>
      <c r="AP604" s="40"/>
      <c r="AQ604" s="40"/>
      <c r="AR604" s="40"/>
      <c r="AS604" s="40"/>
    </row>
    <row r="605" spans="39:45" x14ac:dyDescent="0.15">
      <c r="AM605" s="40"/>
      <c r="AN605" s="40"/>
      <c r="AO605" s="40"/>
      <c r="AP605" s="40"/>
      <c r="AQ605" s="40"/>
      <c r="AR605" s="40"/>
      <c r="AS605" s="40"/>
    </row>
    <row r="606" spans="39:45" x14ac:dyDescent="0.15">
      <c r="AM606" s="40"/>
      <c r="AN606" s="40"/>
      <c r="AO606" s="40"/>
      <c r="AP606" s="40"/>
      <c r="AQ606" s="40"/>
      <c r="AR606" s="40"/>
      <c r="AS606" s="40"/>
    </row>
    <row r="607" spans="39:45" x14ac:dyDescent="0.15">
      <c r="AM607" s="40"/>
      <c r="AN607" s="40"/>
      <c r="AO607" s="40"/>
      <c r="AP607" s="40"/>
      <c r="AQ607" s="40"/>
      <c r="AR607" s="40"/>
      <c r="AS607" s="40"/>
    </row>
    <row r="608" spans="39:45" x14ac:dyDescent="0.15">
      <c r="AM608" s="40"/>
      <c r="AN608" s="40"/>
      <c r="AO608" s="40"/>
      <c r="AP608" s="40"/>
      <c r="AQ608" s="40"/>
      <c r="AR608" s="40"/>
      <c r="AS608" s="40"/>
    </row>
    <row r="609" spans="39:45" x14ac:dyDescent="0.15">
      <c r="AM609" s="40"/>
      <c r="AN609" s="40"/>
      <c r="AO609" s="40"/>
      <c r="AP609" s="40"/>
      <c r="AQ609" s="40"/>
      <c r="AR609" s="40"/>
      <c r="AS609" s="40"/>
    </row>
    <row r="610" spans="39:45" x14ac:dyDescent="0.15">
      <c r="AM610" s="40"/>
      <c r="AN610" s="40"/>
      <c r="AO610" s="40"/>
      <c r="AP610" s="40"/>
      <c r="AQ610" s="40"/>
      <c r="AR610" s="40"/>
      <c r="AS610" s="40"/>
    </row>
    <row r="611" spans="39:45" x14ac:dyDescent="0.15">
      <c r="AM611" s="40"/>
      <c r="AN611" s="40"/>
      <c r="AO611" s="40"/>
      <c r="AP611" s="40"/>
      <c r="AQ611" s="40"/>
      <c r="AR611" s="40"/>
      <c r="AS611" s="40"/>
    </row>
    <row r="612" spans="39:45" x14ac:dyDescent="0.15">
      <c r="AM612" s="40"/>
      <c r="AN612" s="40"/>
      <c r="AO612" s="40"/>
      <c r="AP612" s="40"/>
      <c r="AQ612" s="40"/>
      <c r="AR612" s="40"/>
      <c r="AS612" s="40"/>
    </row>
    <row r="613" spans="39:45" x14ac:dyDescent="0.15">
      <c r="AM613" s="40"/>
      <c r="AN613" s="40"/>
      <c r="AO613" s="40"/>
      <c r="AP613" s="40"/>
      <c r="AQ613" s="40"/>
      <c r="AR613" s="40"/>
      <c r="AS613" s="40"/>
    </row>
    <row r="614" spans="39:45" x14ac:dyDescent="0.15">
      <c r="AM614" s="40"/>
      <c r="AN614" s="40"/>
      <c r="AO614" s="40"/>
      <c r="AP614" s="40"/>
      <c r="AQ614" s="40"/>
      <c r="AR614" s="40"/>
      <c r="AS614" s="40"/>
    </row>
    <row r="615" spans="39:45" x14ac:dyDescent="0.15">
      <c r="AM615" s="40"/>
      <c r="AN615" s="40"/>
      <c r="AO615" s="40"/>
      <c r="AP615" s="40"/>
      <c r="AQ615" s="40"/>
      <c r="AR615" s="40"/>
      <c r="AS615" s="40"/>
    </row>
    <row r="616" spans="39:45" x14ac:dyDescent="0.15">
      <c r="AM616" s="40"/>
      <c r="AN616" s="40"/>
      <c r="AO616" s="40"/>
      <c r="AP616" s="40"/>
      <c r="AQ616" s="40"/>
      <c r="AR616" s="40"/>
      <c r="AS616" s="40"/>
    </row>
    <row r="617" spans="39:45" x14ac:dyDescent="0.15">
      <c r="AM617" s="40"/>
      <c r="AN617" s="40"/>
      <c r="AO617" s="40"/>
      <c r="AP617" s="40"/>
      <c r="AQ617" s="40"/>
      <c r="AR617" s="40"/>
      <c r="AS617" s="40"/>
    </row>
    <row r="618" spans="39:45" x14ac:dyDescent="0.15">
      <c r="AM618" s="40"/>
      <c r="AN618" s="40"/>
      <c r="AO618" s="40"/>
      <c r="AP618" s="40"/>
      <c r="AQ618" s="40"/>
      <c r="AR618" s="40"/>
      <c r="AS618" s="40"/>
    </row>
    <row r="619" spans="39:45" x14ac:dyDescent="0.15">
      <c r="AM619" s="40"/>
      <c r="AN619" s="40"/>
      <c r="AO619" s="40"/>
      <c r="AP619" s="40"/>
      <c r="AQ619" s="40"/>
      <c r="AR619" s="40"/>
      <c r="AS619" s="40"/>
    </row>
    <row r="620" spans="39:45" x14ac:dyDescent="0.15">
      <c r="AM620" s="40"/>
      <c r="AN620" s="40"/>
      <c r="AO620" s="40"/>
      <c r="AP620" s="40"/>
      <c r="AQ620" s="40"/>
      <c r="AR620" s="40"/>
      <c r="AS620" s="40"/>
    </row>
    <row r="621" spans="39:45" x14ac:dyDescent="0.15">
      <c r="AM621" s="40"/>
      <c r="AN621" s="40"/>
      <c r="AO621" s="40"/>
      <c r="AP621" s="40"/>
      <c r="AQ621" s="40"/>
      <c r="AR621" s="40"/>
      <c r="AS621" s="40"/>
    </row>
    <row r="622" spans="39:45" x14ac:dyDescent="0.15">
      <c r="AM622" s="40"/>
      <c r="AN622" s="40"/>
      <c r="AO622" s="40"/>
      <c r="AP622" s="40"/>
      <c r="AQ622" s="40"/>
      <c r="AR622" s="40"/>
      <c r="AS622" s="40"/>
    </row>
    <row r="623" spans="39:45" x14ac:dyDescent="0.15">
      <c r="AM623" s="40"/>
      <c r="AN623" s="40"/>
      <c r="AO623" s="40"/>
      <c r="AP623" s="40"/>
      <c r="AQ623" s="40"/>
      <c r="AR623" s="40"/>
      <c r="AS623" s="40"/>
    </row>
    <row r="624" spans="39:45" x14ac:dyDescent="0.15">
      <c r="AM624" s="40"/>
      <c r="AN624" s="40"/>
      <c r="AO624" s="40"/>
      <c r="AP624" s="40"/>
      <c r="AQ624" s="40"/>
      <c r="AR624" s="40"/>
      <c r="AS624" s="40"/>
    </row>
    <row r="625" spans="39:45" x14ac:dyDescent="0.15">
      <c r="AM625" s="40"/>
      <c r="AN625" s="40"/>
      <c r="AO625" s="40"/>
      <c r="AP625" s="40"/>
      <c r="AQ625" s="40"/>
      <c r="AR625" s="40"/>
      <c r="AS625" s="40"/>
    </row>
    <row r="626" spans="39:45" x14ac:dyDescent="0.15">
      <c r="AM626" s="40"/>
      <c r="AN626" s="40"/>
      <c r="AO626" s="40"/>
      <c r="AP626" s="40"/>
      <c r="AQ626" s="40"/>
      <c r="AR626" s="40"/>
      <c r="AS626" s="40"/>
    </row>
    <row r="627" spans="39:45" x14ac:dyDescent="0.15">
      <c r="AM627" s="40"/>
      <c r="AN627" s="40"/>
      <c r="AO627" s="40"/>
      <c r="AP627" s="40"/>
      <c r="AQ627" s="40"/>
      <c r="AR627" s="40"/>
      <c r="AS627" s="40"/>
    </row>
    <row r="628" spans="39:45" x14ac:dyDescent="0.15">
      <c r="AM628" s="40"/>
      <c r="AN628" s="40"/>
      <c r="AO628" s="40"/>
      <c r="AP628" s="40"/>
      <c r="AQ628" s="40"/>
      <c r="AR628" s="40"/>
      <c r="AS628" s="40"/>
    </row>
    <row r="629" spans="39:45" x14ac:dyDescent="0.15">
      <c r="AM629" s="40"/>
      <c r="AN629" s="40"/>
      <c r="AO629" s="40"/>
      <c r="AP629" s="40"/>
      <c r="AQ629" s="40"/>
      <c r="AR629" s="40"/>
      <c r="AS629" s="40"/>
    </row>
    <row r="630" spans="39:45" x14ac:dyDescent="0.15">
      <c r="AM630" s="40"/>
      <c r="AN630" s="40"/>
      <c r="AO630" s="40"/>
      <c r="AP630" s="40"/>
      <c r="AQ630" s="40"/>
      <c r="AR630" s="40"/>
      <c r="AS630" s="40"/>
    </row>
    <row r="631" spans="39:45" x14ac:dyDescent="0.15">
      <c r="AM631" s="40"/>
      <c r="AN631" s="40"/>
      <c r="AO631" s="40"/>
      <c r="AP631" s="40"/>
      <c r="AQ631" s="40"/>
      <c r="AR631" s="40"/>
      <c r="AS631" s="40"/>
    </row>
    <row r="632" spans="39:45" x14ac:dyDescent="0.15">
      <c r="AM632" s="40"/>
      <c r="AN632" s="40"/>
      <c r="AO632" s="40"/>
      <c r="AP632" s="40"/>
      <c r="AQ632" s="40"/>
      <c r="AR632" s="40"/>
      <c r="AS632" s="40"/>
    </row>
    <row r="633" spans="39:45" x14ac:dyDescent="0.15">
      <c r="AM633" s="40"/>
      <c r="AN633" s="40"/>
      <c r="AO633" s="40"/>
      <c r="AP633" s="40"/>
      <c r="AQ633" s="40"/>
      <c r="AR633" s="40"/>
      <c r="AS633" s="40"/>
    </row>
    <row r="634" spans="39:45" x14ac:dyDescent="0.15">
      <c r="AM634" s="40"/>
      <c r="AN634" s="40"/>
      <c r="AO634" s="40"/>
      <c r="AP634" s="40"/>
      <c r="AQ634" s="40"/>
      <c r="AR634" s="40"/>
      <c r="AS634" s="40"/>
    </row>
    <row r="635" spans="39:45" x14ac:dyDescent="0.15">
      <c r="AM635" s="40"/>
      <c r="AN635" s="40"/>
      <c r="AO635" s="40"/>
      <c r="AP635" s="40"/>
      <c r="AQ635" s="40"/>
      <c r="AR635" s="40"/>
      <c r="AS635" s="40"/>
    </row>
    <row r="636" spans="39:45" x14ac:dyDescent="0.15">
      <c r="AM636" s="40"/>
      <c r="AN636" s="40"/>
      <c r="AO636" s="40"/>
      <c r="AP636" s="40"/>
      <c r="AQ636" s="40"/>
      <c r="AR636" s="40"/>
      <c r="AS636" s="40"/>
    </row>
    <row r="637" spans="39:45" x14ac:dyDescent="0.15">
      <c r="AM637" s="40"/>
      <c r="AN637" s="40"/>
      <c r="AO637" s="40"/>
      <c r="AP637" s="40"/>
      <c r="AQ637" s="40"/>
      <c r="AR637" s="40"/>
      <c r="AS637" s="40"/>
    </row>
    <row r="638" spans="39:45" x14ac:dyDescent="0.15">
      <c r="AM638" s="40"/>
      <c r="AN638" s="40"/>
      <c r="AO638" s="40"/>
      <c r="AP638" s="40"/>
      <c r="AQ638" s="40"/>
      <c r="AR638" s="40"/>
      <c r="AS638" s="40"/>
    </row>
    <row r="639" spans="39:45" x14ac:dyDescent="0.15">
      <c r="AM639" s="40"/>
      <c r="AN639" s="40"/>
      <c r="AO639" s="40"/>
      <c r="AP639" s="40"/>
      <c r="AQ639" s="40"/>
      <c r="AR639" s="40"/>
      <c r="AS639" s="40"/>
    </row>
    <row r="640" spans="39:45" x14ac:dyDescent="0.15">
      <c r="AM640" s="40"/>
      <c r="AN640" s="40"/>
      <c r="AO640" s="40"/>
      <c r="AP640" s="40"/>
      <c r="AQ640" s="40"/>
      <c r="AR640" s="40"/>
      <c r="AS640" s="40"/>
    </row>
    <row r="641" spans="39:45" x14ac:dyDescent="0.15">
      <c r="AM641" s="40"/>
      <c r="AN641" s="40"/>
      <c r="AO641" s="40"/>
      <c r="AP641" s="40"/>
      <c r="AQ641" s="40"/>
      <c r="AR641" s="40"/>
      <c r="AS641" s="40"/>
    </row>
    <row r="642" spans="39:45" x14ac:dyDescent="0.15">
      <c r="AM642" s="40"/>
      <c r="AN642" s="40"/>
      <c r="AO642" s="40"/>
      <c r="AP642" s="40"/>
      <c r="AQ642" s="40"/>
      <c r="AR642" s="40"/>
      <c r="AS642" s="40"/>
    </row>
    <row r="643" spans="39:45" x14ac:dyDescent="0.15">
      <c r="AM643" s="40"/>
      <c r="AN643" s="40"/>
      <c r="AO643" s="40"/>
      <c r="AP643" s="40"/>
      <c r="AQ643" s="40"/>
      <c r="AR643" s="40"/>
      <c r="AS643" s="40"/>
    </row>
    <row r="644" spans="39:45" x14ac:dyDescent="0.15">
      <c r="AM644" s="40"/>
      <c r="AN644" s="40"/>
      <c r="AO644" s="40"/>
      <c r="AP644" s="40"/>
      <c r="AQ644" s="40"/>
      <c r="AR644" s="40"/>
      <c r="AS644" s="40"/>
    </row>
    <row r="645" spans="39:45" x14ac:dyDescent="0.15">
      <c r="AM645" s="40"/>
      <c r="AN645" s="40"/>
      <c r="AO645" s="40"/>
      <c r="AP645" s="40"/>
      <c r="AQ645" s="40"/>
      <c r="AR645" s="40"/>
      <c r="AS645" s="40"/>
    </row>
    <row r="646" spans="39:45" x14ac:dyDescent="0.15">
      <c r="AM646" s="40"/>
      <c r="AN646" s="40"/>
      <c r="AO646" s="40"/>
      <c r="AP646" s="40"/>
      <c r="AQ646" s="40"/>
      <c r="AR646" s="40"/>
      <c r="AS646" s="40"/>
    </row>
    <row r="647" spans="39:45" x14ac:dyDescent="0.15">
      <c r="AM647" s="40"/>
      <c r="AN647" s="40"/>
      <c r="AO647" s="40"/>
      <c r="AP647" s="40"/>
      <c r="AQ647" s="40"/>
      <c r="AR647" s="40"/>
      <c r="AS647" s="40"/>
    </row>
    <row r="648" spans="39:45" x14ac:dyDescent="0.15">
      <c r="AM648" s="40"/>
      <c r="AN648" s="40"/>
      <c r="AO648" s="40"/>
      <c r="AP648" s="40"/>
      <c r="AQ648" s="40"/>
      <c r="AR648" s="40"/>
      <c r="AS648" s="40"/>
    </row>
    <row r="649" spans="39:45" x14ac:dyDescent="0.15">
      <c r="AM649" s="40"/>
      <c r="AN649" s="40"/>
      <c r="AO649" s="40"/>
      <c r="AP649" s="40"/>
      <c r="AQ649" s="40"/>
      <c r="AR649" s="40"/>
      <c r="AS649" s="40"/>
    </row>
    <row r="650" spans="39:45" x14ac:dyDescent="0.15">
      <c r="AM650" s="40"/>
      <c r="AN650" s="40"/>
      <c r="AO650" s="40"/>
      <c r="AP650" s="40"/>
      <c r="AQ650" s="40"/>
      <c r="AR650" s="40"/>
      <c r="AS650" s="40"/>
    </row>
    <row r="651" spans="39:45" x14ac:dyDescent="0.15">
      <c r="AM651" s="40"/>
      <c r="AN651" s="40"/>
      <c r="AO651" s="40"/>
      <c r="AP651" s="40"/>
      <c r="AQ651" s="40"/>
      <c r="AR651" s="40"/>
      <c r="AS651" s="40"/>
    </row>
    <row r="652" spans="39:45" x14ac:dyDescent="0.15">
      <c r="AM652" s="40"/>
      <c r="AN652" s="40"/>
      <c r="AO652" s="40"/>
      <c r="AP652" s="40"/>
      <c r="AQ652" s="40"/>
      <c r="AR652" s="40"/>
      <c r="AS652" s="40"/>
    </row>
    <row r="653" spans="39:45" x14ac:dyDescent="0.15">
      <c r="AM653" s="40"/>
      <c r="AN653" s="40"/>
      <c r="AO653" s="40"/>
      <c r="AP653" s="40"/>
      <c r="AQ653" s="40"/>
      <c r="AR653" s="40"/>
      <c r="AS653" s="40"/>
    </row>
    <row r="654" spans="39:45" x14ac:dyDescent="0.15">
      <c r="AM654" s="40"/>
      <c r="AN654" s="40"/>
      <c r="AO654" s="40"/>
      <c r="AP654" s="40"/>
      <c r="AQ654" s="40"/>
      <c r="AR654" s="40"/>
      <c r="AS654" s="40"/>
    </row>
    <row r="655" spans="39:45" x14ac:dyDescent="0.15">
      <c r="AM655" s="40"/>
      <c r="AN655" s="40"/>
      <c r="AO655" s="40"/>
      <c r="AP655" s="40"/>
      <c r="AQ655" s="40"/>
      <c r="AR655" s="40"/>
      <c r="AS655" s="40"/>
    </row>
    <row r="656" spans="39:45" x14ac:dyDescent="0.15">
      <c r="AM656" s="40"/>
      <c r="AN656" s="40"/>
      <c r="AO656" s="40"/>
      <c r="AP656" s="40"/>
      <c r="AQ656" s="40"/>
      <c r="AR656" s="40"/>
      <c r="AS656" s="40"/>
    </row>
    <row r="657" spans="39:45" x14ac:dyDescent="0.15">
      <c r="AM657" s="40"/>
      <c r="AN657" s="40"/>
      <c r="AO657" s="40"/>
      <c r="AP657" s="40"/>
      <c r="AQ657" s="40"/>
      <c r="AR657" s="40"/>
      <c r="AS657" s="40"/>
    </row>
    <row r="658" spans="39:45" x14ac:dyDescent="0.15">
      <c r="AM658" s="40"/>
      <c r="AN658" s="40"/>
      <c r="AO658" s="40"/>
      <c r="AP658" s="40"/>
      <c r="AQ658" s="40"/>
      <c r="AR658" s="40"/>
      <c r="AS658" s="40"/>
    </row>
    <row r="659" spans="39:45" x14ac:dyDescent="0.15">
      <c r="AM659" s="40"/>
      <c r="AN659" s="40"/>
      <c r="AO659" s="40"/>
      <c r="AP659" s="40"/>
      <c r="AQ659" s="40"/>
      <c r="AR659" s="40"/>
      <c r="AS659" s="40"/>
    </row>
    <row r="660" spans="39:45" x14ac:dyDescent="0.15">
      <c r="AM660" s="40"/>
      <c r="AN660" s="40"/>
      <c r="AO660" s="40"/>
      <c r="AP660" s="40"/>
      <c r="AQ660" s="40"/>
      <c r="AR660" s="40"/>
      <c r="AS660" s="40"/>
    </row>
    <row r="661" spans="39:45" x14ac:dyDescent="0.15">
      <c r="AM661" s="40"/>
      <c r="AN661" s="40"/>
      <c r="AO661" s="40"/>
      <c r="AP661" s="40"/>
      <c r="AQ661" s="40"/>
      <c r="AR661" s="40"/>
      <c r="AS661" s="40"/>
    </row>
    <row r="662" spans="39:45" x14ac:dyDescent="0.15">
      <c r="AM662" s="40"/>
      <c r="AN662" s="40"/>
      <c r="AO662" s="40"/>
      <c r="AP662" s="40"/>
      <c r="AQ662" s="40"/>
      <c r="AR662" s="40"/>
      <c r="AS662" s="40"/>
    </row>
    <row r="663" spans="39:45" x14ac:dyDescent="0.15">
      <c r="AM663" s="40"/>
      <c r="AN663" s="40"/>
      <c r="AO663" s="40"/>
      <c r="AP663" s="40"/>
      <c r="AQ663" s="40"/>
      <c r="AR663" s="40"/>
      <c r="AS663" s="40"/>
    </row>
    <row r="664" spans="39:45" x14ac:dyDescent="0.15">
      <c r="AM664" s="40"/>
      <c r="AN664" s="40"/>
      <c r="AO664" s="40"/>
      <c r="AP664" s="40"/>
      <c r="AQ664" s="40"/>
      <c r="AR664" s="40"/>
      <c r="AS664" s="40"/>
    </row>
    <row r="665" spans="39:45" x14ac:dyDescent="0.15">
      <c r="AM665" s="40"/>
      <c r="AN665" s="40"/>
      <c r="AO665" s="40"/>
      <c r="AP665" s="40"/>
      <c r="AQ665" s="40"/>
      <c r="AR665" s="40"/>
      <c r="AS665" s="40"/>
    </row>
    <row r="666" spans="39:45" x14ac:dyDescent="0.15">
      <c r="AM666" s="40"/>
      <c r="AN666" s="40"/>
      <c r="AO666" s="40"/>
      <c r="AP666" s="40"/>
      <c r="AQ666" s="40"/>
      <c r="AR666" s="40"/>
      <c r="AS666" s="40"/>
    </row>
    <row r="667" spans="39:45" x14ac:dyDescent="0.15">
      <c r="AM667" s="40"/>
      <c r="AN667" s="40"/>
      <c r="AO667" s="40"/>
      <c r="AP667" s="40"/>
      <c r="AQ667" s="40"/>
      <c r="AR667" s="40"/>
      <c r="AS667" s="40"/>
    </row>
    <row r="668" spans="39:45" x14ac:dyDescent="0.15">
      <c r="AM668" s="40"/>
      <c r="AN668" s="40"/>
      <c r="AO668" s="40"/>
      <c r="AP668" s="40"/>
      <c r="AQ668" s="40"/>
      <c r="AR668" s="40"/>
      <c r="AS668" s="40"/>
    </row>
    <row r="669" spans="39:45" x14ac:dyDescent="0.15">
      <c r="AM669" s="40"/>
      <c r="AN669" s="40"/>
      <c r="AO669" s="40"/>
      <c r="AP669" s="40"/>
      <c r="AQ669" s="40"/>
      <c r="AR669" s="40"/>
      <c r="AS669" s="40"/>
    </row>
    <row r="670" spans="39:45" x14ac:dyDescent="0.15">
      <c r="AM670" s="40"/>
      <c r="AN670" s="40"/>
      <c r="AO670" s="40"/>
      <c r="AP670" s="40"/>
      <c r="AQ670" s="40"/>
      <c r="AR670" s="40"/>
      <c r="AS670" s="40"/>
    </row>
    <row r="671" spans="39:45" x14ac:dyDescent="0.15">
      <c r="AM671" s="40"/>
      <c r="AN671" s="40"/>
      <c r="AO671" s="40"/>
      <c r="AP671" s="40"/>
      <c r="AQ671" s="40"/>
      <c r="AR671" s="40"/>
      <c r="AS671" s="40"/>
    </row>
    <row r="672" spans="39:45" x14ac:dyDescent="0.15">
      <c r="AM672" s="40"/>
      <c r="AN672" s="40"/>
      <c r="AO672" s="40"/>
      <c r="AP672" s="40"/>
      <c r="AQ672" s="40"/>
      <c r="AR672" s="40"/>
      <c r="AS672" s="40"/>
    </row>
    <row r="673" spans="39:45" x14ac:dyDescent="0.15">
      <c r="AM673" s="40"/>
      <c r="AN673" s="40"/>
      <c r="AO673" s="40"/>
      <c r="AP673" s="40"/>
      <c r="AQ673" s="40"/>
      <c r="AR673" s="40"/>
      <c r="AS673" s="40"/>
    </row>
    <row r="674" spans="39:45" x14ac:dyDescent="0.15">
      <c r="AM674" s="40"/>
      <c r="AN674" s="40"/>
      <c r="AO674" s="40"/>
      <c r="AP674" s="40"/>
      <c r="AQ674" s="40"/>
      <c r="AR674" s="40"/>
      <c r="AS674" s="40"/>
    </row>
    <row r="675" spans="39:45" x14ac:dyDescent="0.15">
      <c r="AM675" s="40"/>
      <c r="AN675" s="40"/>
      <c r="AO675" s="40"/>
      <c r="AP675" s="40"/>
      <c r="AQ675" s="40"/>
      <c r="AR675" s="40"/>
      <c r="AS675" s="40"/>
    </row>
    <row r="676" spans="39:45" x14ac:dyDescent="0.15">
      <c r="AM676" s="40"/>
      <c r="AN676" s="40"/>
      <c r="AO676" s="40"/>
      <c r="AP676" s="40"/>
      <c r="AQ676" s="40"/>
      <c r="AR676" s="40"/>
      <c r="AS676" s="40"/>
    </row>
    <row r="677" spans="39:45" x14ac:dyDescent="0.15">
      <c r="AM677" s="40"/>
      <c r="AN677" s="40"/>
      <c r="AO677" s="40"/>
      <c r="AP677" s="40"/>
      <c r="AQ677" s="40"/>
      <c r="AR677" s="40"/>
      <c r="AS677" s="40"/>
    </row>
    <row r="678" spans="39:45" x14ac:dyDescent="0.15">
      <c r="AM678" s="40"/>
      <c r="AN678" s="40"/>
      <c r="AO678" s="40"/>
      <c r="AP678" s="40"/>
      <c r="AQ678" s="40"/>
      <c r="AR678" s="40"/>
      <c r="AS678" s="40"/>
    </row>
    <row r="679" spans="39:45" x14ac:dyDescent="0.15">
      <c r="AM679" s="40"/>
      <c r="AN679" s="40"/>
      <c r="AO679" s="40"/>
      <c r="AP679" s="40"/>
      <c r="AQ679" s="40"/>
      <c r="AR679" s="40"/>
      <c r="AS679" s="40"/>
    </row>
    <row r="680" spans="39:45" x14ac:dyDescent="0.15">
      <c r="AM680" s="40"/>
      <c r="AN680" s="40"/>
      <c r="AO680" s="40"/>
      <c r="AP680" s="40"/>
      <c r="AQ680" s="40"/>
      <c r="AR680" s="40"/>
      <c r="AS680" s="40"/>
    </row>
    <row r="681" spans="39:45" x14ac:dyDescent="0.15">
      <c r="AM681" s="40"/>
      <c r="AN681" s="40"/>
      <c r="AO681" s="40"/>
      <c r="AP681" s="40"/>
      <c r="AQ681" s="40"/>
      <c r="AR681" s="40"/>
      <c r="AS681" s="40"/>
    </row>
    <row r="682" spans="39:45" x14ac:dyDescent="0.15">
      <c r="AM682" s="40"/>
      <c r="AN682" s="40"/>
      <c r="AO682" s="40"/>
      <c r="AP682" s="40"/>
      <c r="AQ682" s="40"/>
      <c r="AR682" s="40"/>
      <c r="AS682" s="40"/>
    </row>
    <row r="683" spans="39:45" x14ac:dyDescent="0.15">
      <c r="AM683" s="40"/>
      <c r="AN683" s="40"/>
      <c r="AO683" s="40"/>
      <c r="AP683" s="40"/>
      <c r="AQ683" s="40"/>
      <c r="AR683" s="40"/>
      <c r="AS683" s="40"/>
    </row>
    <row r="684" spans="39:45" x14ac:dyDescent="0.15">
      <c r="AM684" s="40"/>
      <c r="AN684" s="40"/>
      <c r="AO684" s="40"/>
      <c r="AP684" s="40"/>
      <c r="AQ684" s="40"/>
      <c r="AR684" s="40"/>
      <c r="AS684" s="40"/>
    </row>
    <row r="685" spans="39:45" x14ac:dyDescent="0.15">
      <c r="AM685" s="40"/>
      <c r="AN685" s="40"/>
      <c r="AO685" s="40"/>
      <c r="AP685" s="40"/>
      <c r="AQ685" s="40"/>
      <c r="AR685" s="40"/>
      <c r="AS685" s="40"/>
    </row>
    <row r="686" spans="39:45" x14ac:dyDescent="0.15">
      <c r="AM686" s="40"/>
      <c r="AN686" s="40"/>
      <c r="AO686" s="40"/>
      <c r="AP686" s="40"/>
      <c r="AQ686" s="40"/>
      <c r="AR686" s="40"/>
      <c r="AS686" s="40"/>
    </row>
    <row r="687" spans="39:45" x14ac:dyDescent="0.15">
      <c r="AM687" s="40"/>
      <c r="AN687" s="40"/>
      <c r="AO687" s="40"/>
      <c r="AP687" s="40"/>
      <c r="AQ687" s="40"/>
      <c r="AR687" s="40"/>
      <c r="AS687" s="40"/>
    </row>
    <row r="688" spans="39:45" x14ac:dyDescent="0.15">
      <c r="AM688" s="40"/>
      <c r="AN688" s="40"/>
      <c r="AO688" s="40"/>
      <c r="AP688" s="40"/>
      <c r="AQ688" s="40"/>
      <c r="AR688" s="40"/>
      <c r="AS688" s="40"/>
    </row>
    <row r="689" spans="39:45" x14ac:dyDescent="0.15">
      <c r="AM689" s="40"/>
      <c r="AN689" s="40"/>
      <c r="AO689" s="40"/>
      <c r="AP689" s="40"/>
      <c r="AQ689" s="40"/>
      <c r="AR689" s="40"/>
      <c r="AS689" s="40"/>
    </row>
    <row r="690" spans="39:45" x14ac:dyDescent="0.15">
      <c r="AM690" s="40"/>
      <c r="AN690" s="40"/>
      <c r="AO690" s="40"/>
      <c r="AP690" s="40"/>
      <c r="AQ690" s="40"/>
      <c r="AR690" s="40"/>
      <c r="AS690" s="40"/>
    </row>
    <row r="691" spans="39:45" x14ac:dyDescent="0.15">
      <c r="AM691" s="40"/>
      <c r="AN691" s="40"/>
      <c r="AO691" s="40"/>
      <c r="AP691" s="40"/>
      <c r="AQ691" s="40"/>
      <c r="AR691" s="40"/>
      <c r="AS691" s="40"/>
    </row>
    <row r="692" spans="39:45" x14ac:dyDescent="0.15">
      <c r="AM692" s="40"/>
      <c r="AN692" s="40"/>
      <c r="AO692" s="40"/>
      <c r="AP692" s="40"/>
      <c r="AQ692" s="40"/>
      <c r="AR692" s="40"/>
      <c r="AS692" s="40"/>
    </row>
    <row r="693" spans="39:45" x14ac:dyDescent="0.15">
      <c r="AM693" s="40"/>
      <c r="AN693" s="40"/>
      <c r="AO693" s="40"/>
      <c r="AP693" s="40"/>
      <c r="AQ693" s="40"/>
      <c r="AR693" s="40"/>
      <c r="AS693" s="40"/>
    </row>
    <row r="694" spans="39:45" x14ac:dyDescent="0.15">
      <c r="AM694" s="40"/>
      <c r="AN694" s="40"/>
      <c r="AO694" s="40"/>
      <c r="AP694" s="40"/>
      <c r="AQ694" s="40"/>
      <c r="AR694" s="40"/>
      <c r="AS694" s="40"/>
    </row>
    <row r="695" spans="39:45" x14ac:dyDescent="0.15">
      <c r="AM695" s="40"/>
      <c r="AN695" s="40"/>
      <c r="AO695" s="40"/>
      <c r="AP695" s="40"/>
      <c r="AQ695" s="40"/>
      <c r="AR695" s="40"/>
      <c r="AS695" s="40"/>
    </row>
    <row r="696" spans="39:45" x14ac:dyDescent="0.15">
      <c r="AM696" s="40"/>
      <c r="AN696" s="40"/>
      <c r="AO696" s="40"/>
      <c r="AP696" s="40"/>
      <c r="AQ696" s="40"/>
      <c r="AR696" s="40"/>
      <c r="AS696" s="40"/>
    </row>
    <row r="697" spans="39:45" x14ac:dyDescent="0.15">
      <c r="AM697" s="40"/>
      <c r="AN697" s="40"/>
      <c r="AO697" s="40"/>
      <c r="AP697" s="40"/>
      <c r="AQ697" s="40"/>
      <c r="AR697" s="40"/>
      <c r="AS697" s="40"/>
    </row>
    <row r="698" spans="39:45" x14ac:dyDescent="0.15">
      <c r="AM698" s="40"/>
      <c r="AN698" s="40"/>
      <c r="AO698" s="40"/>
      <c r="AP698" s="40"/>
      <c r="AQ698" s="40"/>
      <c r="AR698" s="40"/>
      <c r="AS698" s="40"/>
    </row>
    <row r="699" spans="39:45" x14ac:dyDescent="0.15">
      <c r="AM699" s="40"/>
      <c r="AN699" s="40"/>
      <c r="AO699" s="40"/>
      <c r="AP699" s="40"/>
      <c r="AQ699" s="40"/>
      <c r="AR699" s="40"/>
      <c r="AS699" s="40"/>
    </row>
    <row r="700" spans="39:45" x14ac:dyDescent="0.15">
      <c r="AM700" s="40"/>
      <c r="AN700" s="40"/>
      <c r="AO700" s="40"/>
      <c r="AP700" s="40"/>
      <c r="AQ700" s="40"/>
      <c r="AR700" s="40"/>
      <c r="AS700" s="40"/>
    </row>
    <row r="701" spans="39:45" x14ac:dyDescent="0.15">
      <c r="AM701" s="40"/>
      <c r="AN701" s="40"/>
      <c r="AO701" s="40"/>
      <c r="AP701" s="40"/>
      <c r="AQ701" s="40"/>
      <c r="AR701" s="40"/>
      <c r="AS701" s="40"/>
    </row>
    <row r="702" spans="39:45" x14ac:dyDescent="0.15">
      <c r="AM702" s="40"/>
      <c r="AN702" s="40"/>
      <c r="AO702" s="40"/>
      <c r="AP702" s="40"/>
      <c r="AQ702" s="40"/>
      <c r="AR702" s="40"/>
      <c r="AS702" s="40"/>
    </row>
    <row r="703" spans="39:45" x14ac:dyDescent="0.15">
      <c r="AM703" s="40"/>
      <c r="AN703" s="40"/>
      <c r="AO703" s="40"/>
      <c r="AP703" s="40"/>
      <c r="AQ703" s="40"/>
      <c r="AR703" s="40"/>
      <c r="AS703" s="40"/>
    </row>
    <row r="704" spans="39:45" x14ac:dyDescent="0.15">
      <c r="AM704" s="40"/>
      <c r="AN704" s="40"/>
      <c r="AO704" s="40"/>
      <c r="AP704" s="40"/>
      <c r="AQ704" s="40"/>
      <c r="AR704" s="40"/>
      <c r="AS704" s="40"/>
    </row>
    <row r="705" spans="39:45" x14ac:dyDescent="0.15">
      <c r="AM705" s="40"/>
      <c r="AN705" s="40"/>
      <c r="AO705" s="40"/>
      <c r="AP705" s="40"/>
      <c r="AQ705" s="40"/>
      <c r="AR705" s="40"/>
      <c r="AS705" s="40"/>
    </row>
    <row r="706" spans="39:45" x14ac:dyDescent="0.15">
      <c r="AM706" s="40"/>
      <c r="AN706" s="40"/>
      <c r="AO706" s="40"/>
      <c r="AP706" s="40"/>
      <c r="AQ706" s="40"/>
      <c r="AR706" s="40"/>
      <c r="AS706" s="40"/>
    </row>
    <row r="707" spans="39:45" x14ac:dyDescent="0.15">
      <c r="AM707" s="40"/>
      <c r="AN707" s="40"/>
      <c r="AO707" s="40"/>
      <c r="AP707" s="40"/>
      <c r="AQ707" s="40"/>
      <c r="AR707" s="40"/>
      <c r="AS707" s="40"/>
    </row>
    <row r="708" spans="39:45" x14ac:dyDescent="0.15">
      <c r="AM708" s="40"/>
      <c r="AN708" s="40"/>
      <c r="AO708" s="40"/>
      <c r="AP708" s="40"/>
      <c r="AQ708" s="40"/>
      <c r="AR708" s="40"/>
      <c r="AS708" s="40"/>
    </row>
    <row r="709" spans="39:45" x14ac:dyDescent="0.15">
      <c r="AM709" s="40"/>
      <c r="AN709" s="40"/>
      <c r="AO709" s="40"/>
      <c r="AP709" s="40"/>
      <c r="AQ709" s="40"/>
      <c r="AR709" s="40"/>
      <c r="AS709" s="40"/>
    </row>
    <row r="710" spans="39:45" x14ac:dyDescent="0.15">
      <c r="AM710" s="40"/>
      <c r="AN710" s="40"/>
      <c r="AO710" s="40"/>
      <c r="AP710" s="40"/>
      <c r="AQ710" s="40"/>
      <c r="AR710" s="40"/>
      <c r="AS710" s="40"/>
    </row>
    <row r="711" spans="39:45" x14ac:dyDescent="0.15">
      <c r="AM711" s="40"/>
      <c r="AN711" s="40"/>
      <c r="AO711" s="40"/>
      <c r="AP711" s="40"/>
      <c r="AQ711" s="40"/>
      <c r="AR711" s="40"/>
      <c r="AS711" s="40"/>
    </row>
    <row r="712" spans="39:45" x14ac:dyDescent="0.15">
      <c r="AM712" s="40"/>
      <c r="AN712" s="40"/>
      <c r="AO712" s="40"/>
      <c r="AP712" s="40"/>
      <c r="AQ712" s="40"/>
      <c r="AR712" s="40"/>
      <c r="AS712" s="40"/>
    </row>
    <row r="713" spans="39:45" x14ac:dyDescent="0.15">
      <c r="AM713" s="40"/>
      <c r="AN713" s="40"/>
      <c r="AO713" s="40"/>
      <c r="AP713" s="40"/>
      <c r="AQ713" s="40"/>
      <c r="AR713" s="40"/>
      <c r="AS713" s="40"/>
    </row>
    <row r="714" spans="39:45" x14ac:dyDescent="0.15">
      <c r="AM714" s="40"/>
      <c r="AN714" s="40"/>
      <c r="AO714" s="40"/>
      <c r="AP714" s="40"/>
      <c r="AQ714" s="40"/>
      <c r="AR714" s="40"/>
      <c r="AS714" s="40"/>
    </row>
    <row r="715" spans="39:45" x14ac:dyDescent="0.15">
      <c r="AM715" s="40"/>
      <c r="AN715" s="40"/>
      <c r="AO715" s="40"/>
      <c r="AP715" s="40"/>
      <c r="AQ715" s="40"/>
      <c r="AR715" s="40"/>
      <c r="AS715" s="40"/>
    </row>
    <row r="716" spans="39:45" x14ac:dyDescent="0.15">
      <c r="AM716" s="40"/>
      <c r="AN716" s="40"/>
      <c r="AO716" s="40"/>
      <c r="AP716" s="40"/>
      <c r="AQ716" s="40"/>
      <c r="AR716" s="40"/>
      <c r="AS716" s="40"/>
    </row>
    <row r="717" spans="39:45" x14ac:dyDescent="0.15">
      <c r="AM717" s="40"/>
      <c r="AN717" s="40"/>
      <c r="AO717" s="40"/>
      <c r="AP717" s="40"/>
      <c r="AQ717" s="40"/>
      <c r="AR717" s="40"/>
      <c r="AS717" s="40"/>
    </row>
    <row r="718" spans="39:45" x14ac:dyDescent="0.15">
      <c r="AM718" s="40"/>
      <c r="AN718" s="40"/>
      <c r="AO718" s="40"/>
      <c r="AP718" s="40"/>
      <c r="AQ718" s="40"/>
      <c r="AR718" s="40"/>
      <c r="AS718" s="40"/>
    </row>
    <row r="719" spans="39:45" x14ac:dyDescent="0.15">
      <c r="AM719" s="40"/>
      <c r="AN719" s="40"/>
      <c r="AO719" s="40"/>
      <c r="AP719" s="40"/>
      <c r="AQ719" s="40"/>
      <c r="AR719" s="40"/>
      <c r="AS719" s="40"/>
    </row>
    <row r="720" spans="39:45" x14ac:dyDescent="0.15">
      <c r="AM720" s="40"/>
      <c r="AN720" s="40"/>
      <c r="AO720" s="40"/>
      <c r="AP720" s="40"/>
      <c r="AQ720" s="40"/>
      <c r="AR720" s="40"/>
      <c r="AS720" s="40"/>
    </row>
    <row r="721" spans="39:45" x14ac:dyDescent="0.15">
      <c r="AM721" s="40"/>
      <c r="AN721" s="40"/>
      <c r="AO721" s="40"/>
      <c r="AP721" s="40"/>
      <c r="AQ721" s="40"/>
      <c r="AR721" s="40"/>
      <c r="AS721" s="40"/>
    </row>
    <row r="722" spans="39:45" x14ac:dyDescent="0.15">
      <c r="AM722" s="40"/>
      <c r="AN722" s="40"/>
      <c r="AO722" s="40"/>
      <c r="AP722" s="40"/>
      <c r="AQ722" s="40"/>
      <c r="AR722" s="40"/>
      <c r="AS722" s="40"/>
    </row>
    <row r="723" spans="39:45" x14ac:dyDescent="0.15">
      <c r="AM723" s="40"/>
      <c r="AN723" s="40"/>
      <c r="AO723" s="40"/>
      <c r="AP723" s="40"/>
      <c r="AQ723" s="40"/>
      <c r="AR723" s="40"/>
      <c r="AS723" s="40"/>
    </row>
    <row r="724" spans="39:45" x14ac:dyDescent="0.15">
      <c r="AM724" s="40"/>
      <c r="AN724" s="40"/>
      <c r="AO724" s="40"/>
      <c r="AP724" s="40"/>
      <c r="AQ724" s="40"/>
      <c r="AR724" s="40"/>
      <c r="AS724" s="40"/>
    </row>
    <row r="725" spans="39:45" x14ac:dyDescent="0.15">
      <c r="AM725" s="40"/>
      <c r="AN725" s="40"/>
      <c r="AO725" s="40"/>
      <c r="AP725" s="40"/>
      <c r="AQ725" s="40"/>
      <c r="AR725" s="40"/>
      <c r="AS725" s="40"/>
    </row>
    <row r="726" spans="39:45" x14ac:dyDescent="0.15">
      <c r="AM726" s="40"/>
      <c r="AN726" s="40"/>
      <c r="AO726" s="40"/>
      <c r="AP726" s="40"/>
      <c r="AQ726" s="40"/>
      <c r="AR726" s="40"/>
      <c r="AS726" s="40"/>
    </row>
    <row r="727" spans="39:45" x14ac:dyDescent="0.15">
      <c r="AM727" s="40"/>
      <c r="AN727" s="40"/>
      <c r="AO727" s="40"/>
      <c r="AP727" s="40"/>
      <c r="AQ727" s="40"/>
      <c r="AR727" s="40"/>
      <c r="AS727" s="40"/>
    </row>
    <row r="728" spans="39:45" x14ac:dyDescent="0.15">
      <c r="AM728" s="40"/>
      <c r="AN728" s="40"/>
      <c r="AO728" s="40"/>
      <c r="AP728" s="40"/>
      <c r="AQ728" s="40"/>
      <c r="AR728" s="40"/>
      <c r="AS728" s="40"/>
    </row>
    <row r="729" spans="39:45" x14ac:dyDescent="0.15">
      <c r="AM729" s="40"/>
      <c r="AN729" s="40"/>
      <c r="AO729" s="40"/>
      <c r="AP729" s="40"/>
      <c r="AQ729" s="40"/>
      <c r="AR729" s="40"/>
      <c r="AS729" s="40"/>
    </row>
    <row r="730" spans="39:45" x14ac:dyDescent="0.15">
      <c r="AM730" s="40"/>
      <c r="AN730" s="40"/>
      <c r="AO730" s="40"/>
      <c r="AP730" s="40"/>
      <c r="AQ730" s="40"/>
      <c r="AR730" s="40"/>
      <c r="AS730" s="40"/>
    </row>
    <row r="731" spans="39:45" x14ac:dyDescent="0.15">
      <c r="AM731" s="40"/>
      <c r="AN731" s="40"/>
      <c r="AO731" s="40"/>
      <c r="AP731" s="40"/>
      <c r="AQ731" s="40"/>
      <c r="AR731" s="40"/>
      <c r="AS731" s="40"/>
    </row>
    <row r="732" spans="39:45" x14ac:dyDescent="0.15">
      <c r="AM732" s="40"/>
      <c r="AN732" s="40"/>
      <c r="AO732" s="40"/>
      <c r="AP732" s="40"/>
      <c r="AQ732" s="40"/>
      <c r="AR732" s="40"/>
      <c r="AS732" s="40"/>
    </row>
    <row r="733" spans="39:45" x14ac:dyDescent="0.15">
      <c r="AM733" s="40"/>
      <c r="AN733" s="40"/>
      <c r="AO733" s="40"/>
      <c r="AP733" s="40"/>
      <c r="AQ733" s="40"/>
      <c r="AR733" s="40"/>
      <c r="AS733" s="40"/>
    </row>
    <row r="734" spans="39:45" x14ac:dyDescent="0.15">
      <c r="AM734" s="40"/>
      <c r="AN734" s="40"/>
      <c r="AO734" s="40"/>
      <c r="AP734" s="40"/>
      <c r="AQ734" s="40"/>
      <c r="AR734" s="40"/>
      <c r="AS734" s="40"/>
    </row>
    <row r="735" spans="39:45" x14ac:dyDescent="0.15">
      <c r="AM735" s="40"/>
      <c r="AN735" s="40"/>
      <c r="AO735" s="40"/>
      <c r="AP735" s="40"/>
      <c r="AQ735" s="40"/>
      <c r="AR735" s="40"/>
      <c r="AS735" s="40"/>
    </row>
    <row r="736" spans="39:45" x14ac:dyDescent="0.15">
      <c r="AM736" s="40"/>
      <c r="AN736" s="40"/>
      <c r="AO736" s="40"/>
      <c r="AP736" s="40"/>
      <c r="AQ736" s="40"/>
      <c r="AR736" s="40"/>
      <c r="AS736" s="40"/>
    </row>
    <row r="737" spans="39:45" x14ac:dyDescent="0.15">
      <c r="AM737" s="40"/>
      <c r="AN737" s="40"/>
      <c r="AO737" s="40"/>
      <c r="AP737" s="40"/>
      <c r="AQ737" s="40"/>
      <c r="AR737" s="40"/>
      <c r="AS737" s="40"/>
    </row>
    <row r="738" spans="39:45" x14ac:dyDescent="0.15">
      <c r="AM738" s="40"/>
      <c r="AN738" s="40"/>
      <c r="AO738" s="40"/>
      <c r="AP738" s="40"/>
      <c r="AQ738" s="40"/>
      <c r="AR738" s="40"/>
      <c r="AS738" s="40"/>
    </row>
    <row r="739" spans="39:45" x14ac:dyDescent="0.15">
      <c r="AM739" s="40"/>
      <c r="AN739" s="40"/>
      <c r="AO739" s="40"/>
      <c r="AP739" s="40"/>
      <c r="AQ739" s="40"/>
      <c r="AR739" s="40"/>
      <c r="AS739" s="40"/>
    </row>
    <row r="740" spans="39:45" x14ac:dyDescent="0.15">
      <c r="AM740" s="40"/>
      <c r="AN740" s="40"/>
      <c r="AO740" s="40"/>
      <c r="AP740" s="40"/>
      <c r="AQ740" s="40"/>
      <c r="AR740" s="40"/>
      <c r="AS740" s="40"/>
    </row>
    <row r="741" spans="39:45" x14ac:dyDescent="0.15">
      <c r="AM741" s="40"/>
      <c r="AN741" s="40"/>
      <c r="AO741" s="40"/>
      <c r="AP741" s="40"/>
      <c r="AQ741" s="40"/>
      <c r="AR741" s="40"/>
      <c r="AS741" s="40"/>
    </row>
    <row r="742" spans="39:45" x14ac:dyDescent="0.15">
      <c r="AM742" s="40"/>
      <c r="AN742" s="40"/>
      <c r="AO742" s="40"/>
      <c r="AP742" s="40"/>
      <c r="AQ742" s="40"/>
      <c r="AR742" s="40"/>
      <c r="AS742" s="40"/>
    </row>
    <row r="743" spans="39:45" x14ac:dyDescent="0.15">
      <c r="AM743" s="40"/>
      <c r="AN743" s="40"/>
      <c r="AO743" s="40"/>
      <c r="AP743" s="40"/>
      <c r="AQ743" s="40"/>
      <c r="AR743" s="40"/>
      <c r="AS743" s="40"/>
    </row>
    <row r="744" spans="39:45" x14ac:dyDescent="0.15">
      <c r="AM744" s="40"/>
      <c r="AN744" s="40"/>
      <c r="AO744" s="40"/>
      <c r="AP744" s="40"/>
      <c r="AQ744" s="40"/>
      <c r="AR744" s="40"/>
      <c r="AS744" s="40"/>
    </row>
    <row r="745" spans="39:45" x14ac:dyDescent="0.15">
      <c r="AM745" s="40"/>
      <c r="AN745" s="40"/>
      <c r="AO745" s="40"/>
      <c r="AP745" s="40"/>
      <c r="AQ745" s="40"/>
      <c r="AR745" s="40"/>
      <c r="AS745" s="40"/>
    </row>
    <row r="746" spans="39:45" x14ac:dyDescent="0.15">
      <c r="AM746" s="40"/>
      <c r="AN746" s="40"/>
      <c r="AO746" s="40"/>
      <c r="AP746" s="40"/>
      <c r="AQ746" s="40"/>
      <c r="AR746" s="40"/>
      <c r="AS746" s="40"/>
    </row>
    <row r="747" spans="39:45" x14ac:dyDescent="0.15">
      <c r="AM747" s="40"/>
      <c r="AN747" s="40"/>
      <c r="AO747" s="40"/>
      <c r="AP747" s="40"/>
      <c r="AQ747" s="40"/>
      <c r="AR747" s="40"/>
      <c r="AS747" s="40"/>
    </row>
    <row r="748" spans="39:45" x14ac:dyDescent="0.15">
      <c r="AM748" s="40"/>
      <c r="AN748" s="40"/>
      <c r="AO748" s="40"/>
      <c r="AP748" s="40"/>
      <c r="AQ748" s="40"/>
      <c r="AR748" s="40"/>
      <c r="AS748" s="40"/>
    </row>
    <row r="749" spans="39:45" x14ac:dyDescent="0.15">
      <c r="AM749" s="40"/>
      <c r="AN749" s="40"/>
      <c r="AO749" s="40"/>
      <c r="AP749" s="40"/>
      <c r="AQ749" s="40"/>
      <c r="AR749" s="40"/>
      <c r="AS749" s="40"/>
    </row>
    <row r="750" spans="39:45" x14ac:dyDescent="0.15">
      <c r="AM750" s="40"/>
      <c r="AN750" s="40"/>
      <c r="AO750" s="40"/>
      <c r="AP750" s="40"/>
      <c r="AQ750" s="40"/>
      <c r="AR750" s="40"/>
      <c r="AS750" s="40"/>
    </row>
    <row r="751" spans="39:45" x14ac:dyDescent="0.15">
      <c r="AM751" s="40"/>
      <c r="AN751" s="40"/>
      <c r="AO751" s="40"/>
      <c r="AP751" s="40"/>
      <c r="AQ751" s="40"/>
      <c r="AR751" s="40"/>
      <c r="AS751" s="40"/>
    </row>
    <row r="752" spans="39:45" x14ac:dyDescent="0.15">
      <c r="AM752" s="40"/>
      <c r="AN752" s="40"/>
      <c r="AO752" s="40"/>
      <c r="AP752" s="40"/>
      <c r="AQ752" s="40"/>
      <c r="AR752" s="40"/>
      <c r="AS752" s="40"/>
    </row>
    <row r="753" spans="39:45" x14ac:dyDescent="0.15">
      <c r="AM753" s="40"/>
      <c r="AN753" s="40"/>
      <c r="AO753" s="40"/>
      <c r="AP753" s="40"/>
      <c r="AQ753" s="40"/>
      <c r="AR753" s="40"/>
      <c r="AS753" s="40"/>
    </row>
    <row r="754" spans="39:45" x14ac:dyDescent="0.15">
      <c r="AM754" s="40"/>
      <c r="AN754" s="40"/>
      <c r="AO754" s="40"/>
      <c r="AP754" s="40"/>
      <c r="AQ754" s="40"/>
      <c r="AR754" s="40"/>
      <c r="AS754" s="40"/>
    </row>
    <row r="755" spans="39:45" x14ac:dyDescent="0.15">
      <c r="AM755" s="40"/>
      <c r="AN755" s="40"/>
      <c r="AO755" s="40"/>
      <c r="AP755" s="40"/>
      <c r="AQ755" s="40"/>
      <c r="AR755" s="40"/>
      <c r="AS755" s="40"/>
    </row>
    <row r="756" spans="39:45" x14ac:dyDescent="0.15">
      <c r="AM756" s="40"/>
      <c r="AN756" s="40"/>
      <c r="AO756" s="40"/>
      <c r="AP756" s="40"/>
      <c r="AQ756" s="40"/>
      <c r="AR756" s="40"/>
      <c r="AS756" s="40"/>
    </row>
    <row r="757" spans="39:45" x14ac:dyDescent="0.15">
      <c r="AM757" s="40"/>
      <c r="AN757" s="40"/>
      <c r="AO757" s="40"/>
      <c r="AP757" s="40"/>
      <c r="AQ757" s="40"/>
      <c r="AR757" s="40"/>
      <c r="AS757" s="40"/>
    </row>
    <row r="758" spans="39:45" x14ac:dyDescent="0.15">
      <c r="AM758" s="40"/>
      <c r="AN758" s="40"/>
      <c r="AO758" s="40"/>
      <c r="AP758" s="40"/>
      <c r="AQ758" s="40"/>
      <c r="AR758" s="40"/>
      <c r="AS758" s="40"/>
    </row>
    <row r="759" spans="39:45" x14ac:dyDescent="0.15">
      <c r="AM759" s="40"/>
      <c r="AN759" s="40"/>
      <c r="AO759" s="40"/>
      <c r="AP759" s="40"/>
      <c r="AQ759" s="40"/>
      <c r="AR759" s="40"/>
      <c r="AS759" s="40"/>
    </row>
    <row r="760" spans="39:45" x14ac:dyDescent="0.15">
      <c r="AM760" s="40"/>
      <c r="AN760" s="40"/>
      <c r="AO760" s="40"/>
      <c r="AP760" s="40"/>
      <c r="AQ760" s="40"/>
      <c r="AR760" s="40"/>
      <c r="AS760" s="40"/>
    </row>
    <row r="761" spans="39:45" x14ac:dyDescent="0.15">
      <c r="AM761" s="40"/>
      <c r="AN761" s="40"/>
      <c r="AO761" s="40"/>
      <c r="AP761" s="40"/>
      <c r="AQ761" s="40"/>
      <c r="AR761" s="40"/>
      <c r="AS761" s="40"/>
    </row>
    <row r="762" spans="39:45" x14ac:dyDescent="0.15">
      <c r="AM762" s="40"/>
      <c r="AN762" s="40"/>
      <c r="AO762" s="40"/>
      <c r="AP762" s="40"/>
      <c r="AQ762" s="40"/>
      <c r="AR762" s="40"/>
      <c r="AS762" s="40"/>
    </row>
    <row r="763" spans="39:45" x14ac:dyDescent="0.15">
      <c r="AM763" s="40"/>
      <c r="AN763" s="40"/>
      <c r="AO763" s="40"/>
      <c r="AP763" s="40"/>
      <c r="AQ763" s="40"/>
      <c r="AR763" s="40"/>
      <c r="AS763" s="40"/>
    </row>
    <row r="764" spans="39:45" x14ac:dyDescent="0.15">
      <c r="AM764" s="40"/>
      <c r="AN764" s="40"/>
      <c r="AO764" s="40"/>
      <c r="AP764" s="40"/>
      <c r="AQ764" s="40"/>
      <c r="AR764" s="40"/>
      <c r="AS764" s="40"/>
    </row>
    <row r="765" spans="39:45" x14ac:dyDescent="0.15">
      <c r="AM765" s="40"/>
      <c r="AN765" s="40"/>
      <c r="AO765" s="40"/>
      <c r="AP765" s="40"/>
      <c r="AQ765" s="40"/>
      <c r="AR765" s="40"/>
      <c r="AS765" s="40"/>
    </row>
    <row r="766" spans="39:45" x14ac:dyDescent="0.15">
      <c r="AM766" s="40"/>
      <c r="AN766" s="40"/>
      <c r="AO766" s="40"/>
      <c r="AP766" s="40"/>
      <c r="AQ766" s="40"/>
      <c r="AR766" s="40"/>
      <c r="AS766" s="40"/>
    </row>
    <row r="767" spans="39:45" x14ac:dyDescent="0.15">
      <c r="AM767" s="40"/>
      <c r="AN767" s="40"/>
      <c r="AO767" s="40"/>
      <c r="AP767" s="40"/>
      <c r="AQ767" s="40"/>
      <c r="AR767" s="40"/>
      <c r="AS767" s="40"/>
    </row>
    <row r="768" spans="39:45" x14ac:dyDescent="0.15">
      <c r="AM768" s="40"/>
      <c r="AN768" s="40"/>
      <c r="AO768" s="40"/>
      <c r="AP768" s="40"/>
      <c r="AQ768" s="40"/>
      <c r="AR768" s="40"/>
      <c r="AS768" s="40"/>
    </row>
    <row r="769" spans="39:45" x14ac:dyDescent="0.15">
      <c r="AM769" s="40"/>
      <c r="AN769" s="40"/>
      <c r="AO769" s="40"/>
      <c r="AP769" s="40"/>
      <c r="AQ769" s="40"/>
      <c r="AR769" s="40"/>
      <c r="AS769" s="40"/>
    </row>
    <row r="770" spans="39:45" x14ac:dyDescent="0.15">
      <c r="AM770" s="40"/>
      <c r="AN770" s="40"/>
      <c r="AO770" s="40"/>
      <c r="AP770" s="40"/>
      <c r="AQ770" s="40"/>
      <c r="AR770" s="40"/>
      <c r="AS770" s="40"/>
    </row>
    <row r="771" spans="39:45" x14ac:dyDescent="0.15">
      <c r="AM771" s="40"/>
      <c r="AN771" s="40"/>
      <c r="AO771" s="40"/>
      <c r="AP771" s="40"/>
      <c r="AQ771" s="40"/>
      <c r="AR771" s="40"/>
      <c r="AS771" s="40"/>
    </row>
    <row r="772" spans="39:45" x14ac:dyDescent="0.15">
      <c r="AM772" s="40"/>
      <c r="AN772" s="40"/>
      <c r="AO772" s="40"/>
      <c r="AP772" s="40"/>
      <c r="AQ772" s="40"/>
      <c r="AR772" s="40"/>
      <c r="AS772" s="40"/>
    </row>
    <row r="773" spans="39:45" x14ac:dyDescent="0.15">
      <c r="AM773" s="40"/>
      <c r="AN773" s="40"/>
      <c r="AO773" s="40"/>
      <c r="AP773" s="40"/>
      <c r="AQ773" s="40"/>
      <c r="AR773" s="40"/>
      <c r="AS773" s="40"/>
    </row>
    <row r="774" spans="39:45" x14ac:dyDescent="0.15">
      <c r="AM774" s="40"/>
      <c r="AN774" s="40"/>
      <c r="AO774" s="40"/>
      <c r="AP774" s="40"/>
      <c r="AQ774" s="40"/>
      <c r="AR774" s="40"/>
      <c r="AS774" s="40"/>
    </row>
    <row r="775" spans="39:45" x14ac:dyDescent="0.15">
      <c r="AM775" s="40"/>
      <c r="AN775" s="40"/>
      <c r="AO775" s="40"/>
      <c r="AP775" s="40"/>
      <c r="AQ775" s="40"/>
      <c r="AR775" s="40"/>
      <c r="AS775" s="40"/>
    </row>
    <row r="776" spans="39:45" x14ac:dyDescent="0.15">
      <c r="AM776" s="40"/>
      <c r="AN776" s="40"/>
      <c r="AO776" s="40"/>
      <c r="AP776" s="40"/>
      <c r="AQ776" s="40"/>
      <c r="AR776" s="40"/>
      <c r="AS776" s="40"/>
    </row>
    <row r="777" spans="39:45" x14ac:dyDescent="0.15">
      <c r="AM777" s="40"/>
      <c r="AN777" s="40"/>
      <c r="AO777" s="40"/>
      <c r="AP777" s="40"/>
      <c r="AQ777" s="40"/>
      <c r="AR777" s="40"/>
      <c r="AS777" s="40"/>
    </row>
    <row r="778" spans="39:45" x14ac:dyDescent="0.15">
      <c r="AM778" s="40"/>
      <c r="AN778" s="40"/>
      <c r="AO778" s="40"/>
      <c r="AP778" s="40"/>
      <c r="AQ778" s="40"/>
      <c r="AR778" s="40"/>
      <c r="AS778" s="40"/>
    </row>
    <row r="779" spans="39:45" x14ac:dyDescent="0.15">
      <c r="AM779" s="40"/>
      <c r="AN779" s="40"/>
      <c r="AO779" s="40"/>
      <c r="AP779" s="40"/>
      <c r="AQ779" s="40"/>
      <c r="AR779" s="40"/>
      <c r="AS779" s="40"/>
    </row>
    <row r="780" spans="39:45" x14ac:dyDescent="0.15">
      <c r="AM780" s="40"/>
      <c r="AN780" s="40"/>
      <c r="AO780" s="40"/>
      <c r="AP780" s="40"/>
      <c r="AQ780" s="40"/>
      <c r="AR780" s="40"/>
      <c r="AS780" s="40"/>
    </row>
    <row r="781" spans="39:45" x14ac:dyDescent="0.15">
      <c r="AM781" s="40"/>
      <c r="AN781" s="40"/>
      <c r="AO781" s="40"/>
      <c r="AP781" s="40"/>
      <c r="AQ781" s="40"/>
      <c r="AR781" s="40"/>
      <c r="AS781" s="40"/>
    </row>
    <row r="782" spans="39:45" x14ac:dyDescent="0.15">
      <c r="AM782" s="40"/>
      <c r="AN782" s="40"/>
      <c r="AO782" s="40"/>
      <c r="AP782" s="40"/>
      <c r="AQ782" s="40"/>
      <c r="AR782" s="40"/>
      <c r="AS782" s="40"/>
    </row>
    <row r="783" spans="39:45" x14ac:dyDescent="0.15">
      <c r="AM783" s="40"/>
      <c r="AN783" s="40"/>
      <c r="AO783" s="40"/>
      <c r="AP783" s="40"/>
      <c r="AQ783" s="40"/>
      <c r="AR783" s="40"/>
      <c r="AS783" s="40"/>
    </row>
    <row r="784" spans="39:45" x14ac:dyDescent="0.15">
      <c r="AM784" s="40"/>
      <c r="AN784" s="40"/>
      <c r="AO784" s="40"/>
      <c r="AP784" s="40"/>
      <c r="AQ784" s="40"/>
      <c r="AR784" s="40"/>
      <c r="AS784" s="40"/>
    </row>
    <row r="785" spans="39:45" x14ac:dyDescent="0.15">
      <c r="AM785" s="40"/>
      <c r="AN785" s="40"/>
      <c r="AO785" s="40"/>
      <c r="AP785" s="40"/>
      <c r="AQ785" s="40"/>
      <c r="AR785" s="40"/>
      <c r="AS785" s="40"/>
    </row>
    <row r="786" spans="39:45" x14ac:dyDescent="0.15">
      <c r="AM786" s="40"/>
      <c r="AN786" s="40"/>
      <c r="AO786" s="40"/>
      <c r="AP786" s="40"/>
      <c r="AQ786" s="40"/>
      <c r="AR786" s="40"/>
      <c r="AS786" s="40"/>
    </row>
    <row r="787" spans="39:45" x14ac:dyDescent="0.15">
      <c r="AM787" s="40"/>
      <c r="AN787" s="40"/>
      <c r="AO787" s="40"/>
      <c r="AP787" s="40"/>
      <c r="AQ787" s="40"/>
      <c r="AR787" s="40"/>
      <c r="AS787" s="40"/>
    </row>
    <row r="788" spans="39:45" x14ac:dyDescent="0.15">
      <c r="AM788" s="40"/>
      <c r="AN788" s="40"/>
      <c r="AO788" s="40"/>
      <c r="AP788" s="40"/>
      <c r="AQ788" s="40"/>
      <c r="AR788" s="40"/>
      <c r="AS788" s="40"/>
    </row>
    <row r="789" spans="39:45" x14ac:dyDescent="0.15">
      <c r="AM789" s="40"/>
      <c r="AN789" s="40"/>
      <c r="AO789" s="40"/>
      <c r="AP789" s="40"/>
      <c r="AQ789" s="40"/>
      <c r="AR789" s="40"/>
      <c r="AS789" s="40"/>
    </row>
    <row r="790" spans="39:45" x14ac:dyDescent="0.15">
      <c r="AM790" s="40"/>
      <c r="AN790" s="40"/>
      <c r="AO790" s="40"/>
      <c r="AP790" s="40"/>
      <c r="AQ790" s="40"/>
      <c r="AR790" s="40"/>
      <c r="AS790" s="40"/>
    </row>
    <row r="791" spans="39:45" x14ac:dyDescent="0.15">
      <c r="AM791" s="40"/>
      <c r="AN791" s="40"/>
      <c r="AO791" s="40"/>
      <c r="AP791" s="40"/>
      <c r="AQ791" s="40"/>
      <c r="AR791" s="40"/>
      <c r="AS791" s="40"/>
    </row>
    <row r="792" spans="39:45" x14ac:dyDescent="0.15">
      <c r="AM792" s="40"/>
      <c r="AN792" s="40"/>
      <c r="AO792" s="40"/>
      <c r="AP792" s="40"/>
      <c r="AQ792" s="40"/>
      <c r="AR792" s="40"/>
      <c r="AS792" s="40"/>
    </row>
    <row r="793" spans="39:45" x14ac:dyDescent="0.15">
      <c r="AM793" s="40"/>
      <c r="AN793" s="40"/>
      <c r="AO793" s="40"/>
      <c r="AP793" s="40"/>
      <c r="AQ793" s="40"/>
      <c r="AR793" s="40"/>
      <c r="AS793" s="40"/>
    </row>
    <row r="794" spans="39:45" x14ac:dyDescent="0.15">
      <c r="AM794" s="40"/>
      <c r="AN794" s="40"/>
      <c r="AO794" s="40"/>
      <c r="AP794" s="40"/>
      <c r="AQ794" s="40"/>
      <c r="AR794" s="40"/>
      <c r="AS794" s="40"/>
    </row>
    <row r="795" spans="39:45" x14ac:dyDescent="0.15">
      <c r="AM795" s="40"/>
      <c r="AN795" s="40"/>
      <c r="AO795" s="40"/>
      <c r="AP795" s="40"/>
      <c r="AQ795" s="40"/>
      <c r="AR795" s="40"/>
      <c r="AS795" s="40"/>
    </row>
    <row r="796" spans="39:45" x14ac:dyDescent="0.15">
      <c r="AM796" s="40"/>
      <c r="AN796" s="40"/>
      <c r="AO796" s="40"/>
      <c r="AP796" s="40"/>
      <c r="AQ796" s="40"/>
      <c r="AR796" s="40"/>
      <c r="AS796" s="40"/>
    </row>
    <row r="797" spans="39:45" x14ac:dyDescent="0.15">
      <c r="AM797" s="40"/>
      <c r="AN797" s="40"/>
      <c r="AO797" s="40"/>
      <c r="AP797" s="40"/>
      <c r="AQ797" s="40"/>
      <c r="AR797" s="40"/>
      <c r="AS797" s="40"/>
    </row>
    <row r="798" spans="39:45" x14ac:dyDescent="0.15">
      <c r="AM798" s="40"/>
      <c r="AN798" s="40"/>
      <c r="AO798" s="40"/>
      <c r="AP798" s="40"/>
      <c r="AQ798" s="40"/>
      <c r="AR798" s="40"/>
      <c r="AS798" s="40"/>
    </row>
    <row r="799" spans="39:45" x14ac:dyDescent="0.15">
      <c r="AM799" s="40"/>
      <c r="AN799" s="40"/>
      <c r="AO799" s="40"/>
      <c r="AP799" s="40"/>
      <c r="AQ799" s="40"/>
      <c r="AR799" s="40"/>
      <c r="AS799" s="40"/>
    </row>
    <row r="800" spans="39:45" x14ac:dyDescent="0.15">
      <c r="AM800" s="40"/>
      <c r="AN800" s="40"/>
      <c r="AO800" s="40"/>
      <c r="AP800" s="40"/>
      <c r="AQ800" s="40"/>
      <c r="AR800" s="40"/>
      <c r="AS800" s="40"/>
    </row>
    <row r="801" spans="39:45" x14ac:dyDescent="0.15">
      <c r="AM801" s="40"/>
      <c r="AN801" s="40"/>
      <c r="AO801" s="40"/>
      <c r="AP801" s="40"/>
      <c r="AQ801" s="40"/>
      <c r="AR801" s="40"/>
      <c r="AS801" s="40"/>
    </row>
    <row r="802" spans="39:45" x14ac:dyDescent="0.15">
      <c r="AM802" s="40"/>
      <c r="AN802" s="40"/>
      <c r="AO802" s="40"/>
      <c r="AP802" s="40"/>
      <c r="AQ802" s="40"/>
      <c r="AR802" s="40"/>
      <c r="AS802" s="40"/>
    </row>
    <row r="803" spans="39:45" x14ac:dyDescent="0.15">
      <c r="AM803" s="40"/>
      <c r="AN803" s="40"/>
      <c r="AO803" s="40"/>
      <c r="AP803" s="40"/>
      <c r="AQ803" s="40"/>
      <c r="AR803" s="40"/>
      <c r="AS803" s="40"/>
    </row>
    <row r="804" spans="39:45" x14ac:dyDescent="0.15">
      <c r="AM804" s="40"/>
      <c r="AN804" s="40"/>
      <c r="AO804" s="40"/>
      <c r="AP804" s="40"/>
      <c r="AQ804" s="40"/>
      <c r="AR804" s="40"/>
      <c r="AS804" s="40"/>
    </row>
    <row r="805" spans="39:45" x14ac:dyDescent="0.15">
      <c r="AM805" s="40"/>
      <c r="AN805" s="40"/>
      <c r="AO805" s="40"/>
      <c r="AP805" s="40"/>
      <c r="AQ805" s="40"/>
      <c r="AR805" s="40"/>
      <c r="AS805" s="40"/>
    </row>
    <row r="806" spans="39:45" x14ac:dyDescent="0.15">
      <c r="AM806" s="40"/>
      <c r="AN806" s="40"/>
      <c r="AO806" s="40"/>
      <c r="AP806" s="40"/>
      <c r="AQ806" s="40"/>
      <c r="AR806" s="40"/>
      <c r="AS806" s="40"/>
    </row>
    <row r="807" spans="39:45" x14ac:dyDescent="0.15">
      <c r="AM807" s="40"/>
      <c r="AN807" s="40"/>
      <c r="AO807" s="40"/>
      <c r="AP807" s="40"/>
      <c r="AQ807" s="40"/>
      <c r="AR807" s="40"/>
      <c r="AS807" s="40"/>
    </row>
    <row r="808" spans="39:45" x14ac:dyDescent="0.15">
      <c r="AM808" s="40"/>
      <c r="AN808" s="40"/>
      <c r="AO808" s="40"/>
      <c r="AP808" s="40"/>
      <c r="AQ808" s="40"/>
      <c r="AR808" s="40"/>
      <c r="AS808" s="40"/>
    </row>
    <row r="809" spans="39:45" x14ac:dyDescent="0.15">
      <c r="AM809" s="40"/>
      <c r="AN809" s="40"/>
      <c r="AO809" s="40"/>
      <c r="AP809" s="40"/>
      <c r="AQ809" s="40"/>
      <c r="AR809" s="40"/>
      <c r="AS809" s="40"/>
    </row>
    <row r="810" spans="39:45" x14ac:dyDescent="0.15">
      <c r="AM810" s="40"/>
      <c r="AN810" s="40"/>
      <c r="AO810" s="40"/>
      <c r="AP810" s="40"/>
      <c r="AQ810" s="40"/>
      <c r="AR810" s="40"/>
      <c r="AS810" s="40"/>
    </row>
    <row r="811" spans="39:45" x14ac:dyDescent="0.15">
      <c r="AM811" s="40"/>
      <c r="AN811" s="40"/>
      <c r="AO811" s="40"/>
      <c r="AP811" s="40"/>
      <c r="AQ811" s="40"/>
      <c r="AR811" s="40"/>
      <c r="AS811" s="40"/>
    </row>
    <row r="812" spans="39:45" x14ac:dyDescent="0.15">
      <c r="AM812" s="40"/>
      <c r="AN812" s="40"/>
      <c r="AO812" s="40"/>
      <c r="AP812" s="40"/>
      <c r="AQ812" s="40"/>
      <c r="AR812" s="40"/>
      <c r="AS812" s="40"/>
    </row>
    <row r="813" spans="39:45" x14ac:dyDescent="0.15">
      <c r="AM813" s="40"/>
      <c r="AN813" s="40"/>
      <c r="AO813" s="40"/>
      <c r="AP813" s="40"/>
      <c r="AQ813" s="40"/>
      <c r="AR813" s="40"/>
      <c r="AS813" s="40"/>
    </row>
    <row r="814" spans="39:45" x14ac:dyDescent="0.15">
      <c r="AM814" s="40"/>
      <c r="AN814" s="40"/>
      <c r="AO814" s="40"/>
      <c r="AP814" s="40"/>
      <c r="AQ814" s="40"/>
      <c r="AR814" s="40"/>
      <c r="AS814" s="40"/>
    </row>
    <row r="815" spans="39:45" x14ac:dyDescent="0.15">
      <c r="AM815" s="40"/>
      <c r="AN815" s="40"/>
      <c r="AO815" s="40"/>
      <c r="AP815" s="40"/>
      <c r="AQ815" s="40"/>
      <c r="AR815" s="40"/>
      <c r="AS815" s="40"/>
    </row>
    <row r="816" spans="39:45" x14ac:dyDescent="0.15">
      <c r="AM816" s="40"/>
      <c r="AN816" s="40"/>
      <c r="AO816" s="40"/>
      <c r="AP816" s="40"/>
      <c r="AQ816" s="40"/>
      <c r="AR816" s="40"/>
      <c r="AS816" s="40"/>
    </row>
    <row r="817" spans="39:45" x14ac:dyDescent="0.15">
      <c r="AM817" s="40"/>
      <c r="AN817" s="40"/>
      <c r="AO817" s="40"/>
      <c r="AP817" s="40"/>
      <c r="AQ817" s="40"/>
      <c r="AR817" s="40"/>
      <c r="AS817" s="40"/>
    </row>
    <row r="818" spans="39:45" x14ac:dyDescent="0.15">
      <c r="AM818" s="40"/>
      <c r="AN818" s="40"/>
      <c r="AO818" s="40"/>
      <c r="AP818" s="40"/>
      <c r="AQ818" s="40"/>
      <c r="AR818" s="40"/>
      <c r="AS818" s="40"/>
    </row>
    <row r="819" spans="39:45" x14ac:dyDescent="0.15">
      <c r="AM819" s="40"/>
      <c r="AN819" s="40"/>
      <c r="AO819" s="40"/>
      <c r="AP819" s="40"/>
      <c r="AQ819" s="40"/>
      <c r="AR819" s="40"/>
      <c r="AS819" s="40"/>
    </row>
    <row r="820" spans="39:45" x14ac:dyDescent="0.15">
      <c r="AM820" s="40"/>
      <c r="AN820" s="40"/>
      <c r="AO820" s="40"/>
      <c r="AP820" s="40"/>
      <c r="AQ820" s="40"/>
      <c r="AR820" s="40"/>
      <c r="AS820" s="40"/>
    </row>
    <row r="821" spans="39:45" x14ac:dyDescent="0.15">
      <c r="AM821" s="40"/>
      <c r="AN821" s="40"/>
      <c r="AO821" s="40"/>
      <c r="AP821" s="40"/>
      <c r="AQ821" s="40"/>
      <c r="AR821" s="40"/>
      <c r="AS821" s="40"/>
    </row>
    <row r="822" spans="39:45" x14ac:dyDescent="0.15">
      <c r="AM822" s="40"/>
      <c r="AN822" s="40"/>
      <c r="AO822" s="40"/>
      <c r="AP822" s="40"/>
      <c r="AQ822" s="40"/>
      <c r="AR822" s="40"/>
      <c r="AS822" s="40"/>
    </row>
    <row r="823" spans="39:45" x14ac:dyDescent="0.15">
      <c r="AM823" s="40"/>
      <c r="AN823" s="40"/>
      <c r="AO823" s="40"/>
      <c r="AP823" s="40"/>
      <c r="AQ823" s="40"/>
      <c r="AR823" s="40"/>
      <c r="AS823" s="40"/>
    </row>
    <row r="824" spans="39:45" x14ac:dyDescent="0.15">
      <c r="AM824" s="40"/>
      <c r="AN824" s="40"/>
      <c r="AO824" s="40"/>
      <c r="AP824" s="40"/>
      <c r="AQ824" s="40"/>
      <c r="AR824" s="40"/>
      <c r="AS824" s="40"/>
    </row>
    <row r="825" spans="39:45" x14ac:dyDescent="0.15">
      <c r="AM825" s="40"/>
      <c r="AN825" s="40"/>
      <c r="AO825" s="40"/>
      <c r="AP825" s="40"/>
      <c r="AQ825" s="40"/>
      <c r="AR825" s="40"/>
      <c r="AS825" s="40"/>
    </row>
    <row r="826" spans="39:45" x14ac:dyDescent="0.15">
      <c r="AM826" s="40"/>
      <c r="AN826" s="40"/>
      <c r="AO826" s="40"/>
      <c r="AP826" s="40"/>
      <c r="AQ826" s="40"/>
      <c r="AR826" s="40"/>
      <c r="AS826" s="40"/>
    </row>
    <row r="827" spans="39:45" x14ac:dyDescent="0.15">
      <c r="AM827" s="40"/>
      <c r="AN827" s="40"/>
      <c r="AO827" s="40"/>
      <c r="AP827" s="40"/>
      <c r="AQ827" s="40"/>
      <c r="AR827" s="40"/>
      <c r="AS827" s="40"/>
    </row>
    <row r="828" spans="39:45" x14ac:dyDescent="0.15">
      <c r="AM828" s="40"/>
      <c r="AN828" s="40"/>
      <c r="AO828" s="40"/>
      <c r="AP828" s="40"/>
      <c r="AQ828" s="40"/>
      <c r="AR828" s="40"/>
      <c r="AS828" s="40"/>
    </row>
    <row r="829" spans="39:45" x14ac:dyDescent="0.15">
      <c r="AM829" s="40"/>
      <c r="AN829" s="40"/>
      <c r="AO829" s="40"/>
      <c r="AP829" s="40"/>
      <c r="AQ829" s="40"/>
      <c r="AR829" s="40"/>
      <c r="AS829" s="40"/>
    </row>
    <row r="830" spans="39:45" x14ac:dyDescent="0.15">
      <c r="AM830" s="40"/>
      <c r="AN830" s="40"/>
      <c r="AO830" s="40"/>
      <c r="AP830" s="40"/>
      <c r="AQ830" s="40"/>
      <c r="AR830" s="40"/>
      <c r="AS830" s="40"/>
    </row>
    <row r="831" spans="39:45" x14ac:dyDescent="0.15">
      <c r="AM831" s="40"/>
      <c r="AN831" s="40"/>
      <c r="AO831" s="40"/>
      <c r="AP831" s="40"/>
      <c r="AQ831" s="40"/>
      <c r="AR831" s="40"/>
      <c r="AS831" s="40"/>
    </row>
    <row r="832" spans="39:45" x14ac:dyDescent="0.15">
      <c r="AM832" s="40"/>
      <c r="AN832" s="40"/>
      <c r="AO832" s="40"/>
      <c r="AP832" s="40"/>
      <c r="AQ832" s="40"/>
      <c r="AR832" s="40"/>
      <c r="AS832" s="40"/>
    </row>
    <row r="833" spans="39:45" x14ac:dyDescent="0.15">
      <c r="AM833" s="40"/>
      <c r="AN833" s="40"/>
      <c r="AO833" s="40"/>
      <c r="AP833" s="40"/>
      <c r="AQ833" s="40"/>
      <c r="AR833" s="40"/>
      <c r="AS833" s="40"/>
    </row>
    <row r="834" spans="39:45" x14ac:dyDescent="0.15">
      <c r="AM834" s="40"/>
      <c r="AN834" s="40"/>
      <c r="AO834" s="40"/>
      <c r="AP834" s="40"/>
      <c r="AQ834" s="40"/>
      <c r="AR834" s="40"/>
      <c r="AS834" s="40"/>
    </row>
    <row r="835" spans="39:45" x14ac:dyDescent="0.15">
      <c r="AM835" s="40"/>
      <c r="AN835" s="40"/>
      <c r="AO835" s="40"/>
      <c r="AP835" s="40"/>
      <c r="AQ835" s="40"/>
      <c r="AR835" s="40"/>
      <c r="AS835" s="40"/>
    </row>
    <row r="836" spans="39:45" x14ac:dyDescent="0.15">
      <c r="AM836" s="40"/>
      <c r="AN836" s="40"/>
      <c r="AO836" s="40"/>
      <c r="AP836" s="40"/>
      <c r="AQ836" s="40"/>
      <c r="AR836" s="40"/>
      <c r="AS836" s="40"/>
    </row>
    <row r="837" spans="39:45" x14ac:dyDescent="0.15">
      <c r="AM837" s="40"/>
      <c r="AN837" s="40"/>
      <c r="AO837" s="40"/>
      <c r="AP837" s="40"/>
      <c r="AQ837" s="40"/>
      <c r="AR837" s="40"/>
      <c r="AS837" s="40"/>
    </row>
    <row r="838" spans="39:45" x14ac:dyDescent="0.15">
      <c r="AM838" s="40"/>
      <c r="AN838" s="40"/>
      <c r="AO838" s="40"/>
      <c r="AP838" s="40"/>
      <c r="AQ838" s="40"/>
      <c r="AR838" s="40"/>
      <c r="AS838" s="40"/>
    </row>
    <row r="839" spans="39:45" x14ac:dyDescent="0.15">
      <c r="AM839" s="40"/>
      <c r="AN839" s="40"/>
      <c r="AO839" s="40"/>
      <c r="AP839" s="40"/>
      <c r="AQ839" s="40"/>
      <c r="AR839" s="40"/>
      <c r="AS839" s="40"/>
    </row>
    <row r="840" spans="39:45" x14ac:dyDescent="0.15">
      <c r="AM840" s="40"/>
      <c r="AN840" s="40"/>
      <c r="AO840" s="40"/>
      <c r="AP840" s="40"/>
      <c r="AQ840" s="40"/>
      <c r="AR840" s="40"/>
      <c r="AS840" s="40"/>
    </row>
    <row r="841" spans="39:45" x14ac:dyDescent="0.15">
      <c r="AM841" s="40"/>
      <c r="AN841" s="40"/>
      <c r="AO841" s="40"/>
      <c r="AP841" s="40"/>
      <c r="AQ841" s="40"/>
      <c r="AR841" s="40"/>
      <c r="AS841" s="40"/>
    </row>
    <row r="842" spans="39:45" x14ac:dyDescent="0.15">
      <c r="AM842" s="40"/>
      <c r="AN842" s="40"/>
      <c r="AO842" s="40"/>
      <c r="AP842" s="40"/>
      <c r="AQ842" s="40"/>
      <c r="AR842" s="40"/>
      <c r="AS842" s="40"/>
    </row>
    <row r="843" spans="39:45" x14ac:dyDescent="0.15">
      <c r="AM843" s="40"/>
      <c r="AN843" s="40"/>
      <c r="AO843" s="40"/>
      <c r="AP843" s="40"/>
      <c r="AQ843" s="40"/>
      <c r="AR843" s="40"/>
      <c r="AS843" s="40"/>
    </row>
    <row r="844" spans="39:45" x14ac:dyDescent="0.15">
      <c r="AM844" s="40"/>
      <c r="AN844" s="40"/>
      <c r="AO844" s="40"/>
      <c r="AP844" s="40"/>
      <c r="AQ844" s="40"/>
      <c r="AR844" s="40"/>
      <c r="AS844" s="40"/>
    </row>
    <row r="845" spans="39:45" x14ac:dyDescent="0.15">
      <c r="AM845" s="40"/>
      <c r="AN845" s="40"/>
      <c r="AO845" s="40"/>
      <c r="AP845" s="40"/>
      <c r="AQ845" s="40"/>
      <c r="AR845" s="40"/>
      <c r="AS845" s="40"/>
    </row>
    <row r="846" spans="39:45" x14ac:dyDescent="0.15">
      <c r="AM846" s="40"/>
      <c r="AN846" s="40"/>
      <c r="AO846" s="40"/>
      <c r="AP846" s="40"/>
      <c r="AQ846" s="40"/>
      <c r="AR846" s="40"/>
      <c r="AS846" s="40"/>
    </row>
    <row r="847" spans="39:45" x14ac:dyDescent="0.15">
      <c r="AM847" s="40"/>
      <c r="AN847" s="40"/>
      <c r="AO847" s="40"/>
      <c r="AP847" s="40"/>
      <c r="AQ847" s="40"/>
      <c r="AR847" s="40"/>
      <c r="AS847" s="40"/>
    </row>
    <row r="848" spans="39:45" x14ac:dyDescent="0.15">
      <c r="AM848" s="40"/>
      <c r="AN848" s="40"/>
      <c r="AO848" s="40"/>
      <c r="AP848" s="40"/>
      <c r="AQ848" s="40"/>
      <c r="AR848" s="40"/>
      <c r="AS848" s="40"/>
    </row>
    <row r="849" spans="39:45" x14ac:dyDescent="0.15">
      <c r="AM849" s="40"/>
      <c r="AN849" s="40"/>
      <c r="AO849" s="40"/>
      <c r="AP849" s="40"/>
      <c r="AQ849" s="40"/>
      <c r="AR849" s="40"/>
      <c r="AS849" s="40"/>
    </row>
    <row r="850" spans="39:45" x14ac:dyDescent="0.15">
      <c r="AM850" s="40"/>
      <c r="AN850" s="40"/>
      <c r="AO850" s="40"/>
      <c r="AP850" s="40"/>
      <c r="AQ850" s="40"/>
      <c r="AR850" s="40"/>
      <c r="AS850" s="40"/>
    </row>
    <row r="851" spans="39:45" x14ac:dyDescent="0.15">
      <c r="AM851" s="40"/>
      <c r="AN851" s="40"/>
      <c r="AO851" s="40"/>
      <c r="AP851" s="40"/>
      <c r="AQ851" s="40"/>
      <c r="AR851" s="40"/>
      <c r="AS851" s="40"/>
    </row>
    <row r="852" spans="39:45" x14ac:dyDescent="0.15">
      <c r="AM852" s="40"/>
      <c r="AN852" s="40"/>
      <c r="AO852" s="40"/>
      <c r="AP852" s="40"/>
      <c r="AQ852" s="40"/>
      <c r="AR852" s="40"/>
      <c r="AS852" s="40"/>
    </row>
    <row r="853" spans="39:45" x14ac:dyDescent="0.15">
      <c r="AM853" s="40"/>
      <c r="AN853" s="40"/>
      <c r="AO853" s="40"/>
      <c r="AP853" s="40"/>
      <c r="AQ853" s="40"/>
      <c r="AR853" s="40"/>
      <c r="AS853" s="40"/>
    </row>
    <row r="854" spans="39:45" x14ac:dyDescent="0.15">
      <c r="AM854" s="40"/>
      <c r="AN854" s="40"/>
      <c r="AO854" s="40"/>
      <c r="AP854" s="40"/>
      <c r="AQ854" s="40"/>
      <c r="AR854" s="40"/>
      <c r="AS854" s="40"/>
    </row>
    <row r="855" spans="39:45" x14ac:dyDescent="0.15">
      <c r="AM855" s="40"/>
      <c r="AN855" s="40"/>
      <c r="AO855" s="40"/>
      <c r="AP855" s="40"/>
      <c r="AQ855" s="40"/>
      <c r="AR855" s="40"/>
      <c r="AS855" s="40"/>
    </row>
    <row r="856" spans="39:45" x14ac:dyDescent="0.15">
      <c r="AM856" s="40"/>
      <c r="AN856" s="40"/>
      <c r="AO856" s="40"/>
      <c r="AP856" s="40"/>
      <c r="AQ856" s="40"/>
      <c r="AR856" s="40"/>
      <c r="AS856" s="40"/>
    </row>
    <row r="857" spans="39:45" x14ac:dyDescent="0.15">
      <c r="AM857" s="40"/>
      <c r="AN857" s="40"/>
      <c r="AO857" s="40"/>
      <c r="AP857" s="40"/>
      <c r="AQ857" s="40"/>
      <c r="AR857" s="40"/>
      <c r="AS857" s="40"/>
    </row>
    <row r="858" spans="39:45" x14ac:dyDescent="0.15">
      <c r="AM858" s="40"/>
      <c r="AN858" s="40"/>
      <c r="AO858" s="40"/>
      <c r="AP858" s="40"/>
      <c r="AQ858" s="40"/>
      <c r="AR858" s="40"/>
      <c r="AS858" s="40"/>
    </row>
    <row r="859" spans="39:45" x14ac:dyDescent="0.15">
      <c r="AM859" s="40"/>
      <c r="AN859" s="40"/>
      <c r="AO859" s="40"/>
      <c r="AP859" s="40"/>
      <c r="AQ859" s="40"/>
      <c r="AR859" s="40"/>
      <c r="AS859" s="40"/>
    </row>
    <row r="860" spans="39:45" x14ac:dyDescent="0.15">
      <c r="AM860" s="40"/>
      <c r="AN860" s="40"/>
      <c r="AO860" s="40"/>
      <c r="AP860" s="40"/>
      <c r="AQ860" s="40"/>
      <c r="AR860" s="40"/>
      <c r="AS860" s="40"/>
    </row>
    <row r="861" spans="39:45" x14ac:dyDescent="0.15">
      <c r="AM861" s="40"/>
      <c r="AN861" s="40"/>
      <c r="AO861" s="40"/>
      <c r="AP861" s="40"/>
      <c r="AQ861" s="40"/>
      <c r="AR861" s="40"/>
      <c r="AS861" s="40"/>
    </row>
    <row r="862" spans="39:45" x14ac:dyDescent="0.15">
      <c r="AM862" s="40"/>
      <c r="AN862" s="40"/>
      <c r="AO862" s="40"/>
      <c r="AP862" s="40"/>
      <c r="AQ862" s="40"/>
      <c r="AR862" s="40"/>
      <c r="AS862" s="40"/>
    </row>
    <row r="863" spans="39:45" x14ac:dyDescent="0.15">
      <c r="AM863" s="40"/>
      <c r="AN863" s="40"/>
      <c r="AO863" s="40"/>
      <c r="AP863" s="40"/>
      <c r="AQ863" s="40"/>
      <c r="AR863" s="40"/>
      <c r="AS863" s="40"/>
    </row>
    <row r="864" spans="39:45" x14ac:dyDescent="0.15">
      <c r="AM864" s="40"/>
      <c r="AN864" s="40"/>
      <c r="AO864" s="40"/>
      <c r="AP864" s="40"/>
      <c r="AQ864" s="40"/>
      <c r="AR864" s="40"/>
      <c r="AS864" s="40"/>
    </row>
    <row r="865" spans="39:45" x14ac:dyDescent="0.15">
      <c r="AM865" s="40"/>
      <c r="AN865" s="40"/>
      <c r="AO865" s="40"/>
      <c r="AP865" s="40"/>
      <c r="AQ865" s="40"/>
      <c r="AR865" s="40"/>
      <c r="AS865" s="40"/>
    </row>
    <row r="866" spans="39:45" x14ac:dyDescent="0.15">
      <c r="AM866" s="40"/>
      <c r="AN866" s="40"/>
      <c r="AO866" s="40"/>
      <c r="AP866" s="40"/>
      <c r="AQ866" s="40"/>
      <c r="AR866" s="40"/>
      <c r="AS866" s="40"/>
    </row>
    <row r="867" spans="39:45" x14ac:dyDescent="0.15">
      <c r="AM867" s="40"/>
      <c r="AN867" s="40"/>
      <c r="AO867" s="40"/>
      <c r="AP867" s="40"/>
      <c r="AQ867" s="40"/>
      <c r="AR867" s="40"/>
      <c r="AS867" s="40"/>
    </row>
    <row r="868" spans="39:45" x14ac:dyDescent="0.15">
      <c r="AM868" s="40"/>
      <c r="AN868" s="40"/>
      <c r="AO868" s="40"/>
      <c r="AP868" s="40"/>
      <c r="AQ868" s="40"/>
      <c r="AR868" s="40"/>
      <c r="AS868" s="40"/>
    </row>
    <row r="869" spans="39:45" x14ac:dyDescent="0.15">
      <c r="AM869" s="40"/>
      <c r="AN869" s="40"/>
      <c r="AO869" s="40"/>
      <c r="AP869" s="40"/>
      <c r="AQ869" s="40"/>
      <c r="AR869" s="40"/>
      <c r="AS869" s="40"/>
    </row>
    <row r="870" spans="39:45" x14ac:dyDescent="0.15">
      <c r="AM870" s="40"/>
      <c r="AN870" s="40"/>
      <c r="AO870" s="40"/>
      <c r="AP870" s="40"/>
      <c r="AQ870" s="40"/>
      <c r="AR870" s="40"/>
      <c r="AS870" s="40"/>
    </row>
    <row r="871" spans="39:45" x14ac:dyDescent="0.15">
      <c r="AM871" s="40"/>
      <c r="AN871" s="40"/>
      <c r="AO871" s="40"/>
      <c r="AP871" s="40"/>
      <c r="AQ871" s="40"/>
      <c r="AR871" s="40"/>
      <c r="AS871" s="40"/>
    </row>
    <row r="872" spans="39:45" x14ac:dyDescent="0.15">
      <c r="AM872" s="40"/>
      <c r="AN872" s="40"/>
      <c r="AO872" s="40"/>
      <c r="AP872" s="40"/>
      <c r="AQ872" s="40"/>
      <c r="AR872" s="40"/>
      <c r="AS872" s="40"/>
    </row>
    <row r="873" spans="39:45" x14ac:dyDescent="0.15">
      <c r="AM873" s="40"/>
      <c r="AN873" s="40"/>
      <c r="AO873" s="40"/>
      <c r="AP873" s="40"/>
      <c r="AQ873" s="40"/>
      <c r="AR873" s="40"/>
      <c r="AS873" s="40"/>
    </row>
    <row r="874" spans="39:45" x14ac:dyDescent="0.15">
      <c r="AM874" s="40"/>
      <c r="AN874" s="40"/>
      <c r="AO874" s="40"/>
      <c r="AP874" s="40"/>
      <c r="AQ874" s="40"/>
      <c r="AR874" s="40"/>
      <c r="AS874" s="40"/>
    </row>
    <row r="875" spans="39:45" x14ac:dyDescent="0.15">
      <c r="AM875" s="40"/>
      <c r="AN875" s="40"/>
      <c r="AO875" s="40"/>
      <c r="AP875" s="40"/>
      <c r="AQ875" s="40"/>
      <c r="AR875" s="40"/>
      <c r="AS875" s="40"/>
    </row>
    <row r="876" spans="39:45" x14ac:dyDescent="0.15">
      <c r="AM876" s="40"/>
      <c r="AN876" s="40"/>
      <c r="AO876" s="40"/>
      <c r="AP876" s="40"/>
      <c r="AQ876" s="40"/>
      <c r="AR876" s="40"/>
      <c r="AS876" s="40"/>
    </row>
    <row r="877" spans="39:45" x14ac:dyDescent="0.15">
      <c r="AM877" s="40"/>
      <c r="AN877" s="40"/>
      <c r="AO877" s="40"/>
      <c r="AP877" s="40"/>
      <c r="AQ877" s="40"/>
      <c r="AR877" s="40"/>
      <c r="AS877" s="40"/>
    </row>
    <row r="878" spans="39:45" x14ac:dyDescent="0.15">
      <c r="AM878" s="40"/>
      <c r="AN878" s="40"/>
      <c r="AO878" s="40"/>
      <c r="AP878" s="40"/>
      <c r="AQ878" s="40"/>
      <c r="AR878" s="40"/>
      <c r="AS878" s="40"/>
    </row>
    <row r="879" spans="39:45" x14ac:dyDescent="0.15">
      <c r="AM879" s="40"/>
      <c r="AN879" s="40"/>
      <c r="AO879" s="40"/>
      <c r="AP879" s="40"/>
      <c r="AQ879" s="40"/>
      <c r="AR879" s="40"/>
      <c r="AS879" s="40"/>
    </row>
    <row r="880" spans="39:45" x14ac:dyDescent="0.15">
      <c r="AM880" s="40"/>
      <c r="AN880" s="40"/>
      <c r="AO880" s="40"/>
      <c r="AP880" s="40"/>
      <c r="AQ880" s="40"/>
      <c r="AR880" s="40"/>
      <c r="AS880" s="40"/>
    </row>
    <row r="881" spans="39:45" x14ac:dyDescent="0.15">
      <c r="AM881" s="40"/>
      <c r="AN881" s="40"/>
      <c r="AO881" s="40"/>
      <c r="AP881" s="40"/>
      <c r="AQ881" s="40"/>
      <c r="AR881" s="40"/>
      <c r="AS881" s="40"/>
    </row>
    <row r="882" spans="39:45" x14ac:dyDescent="0.15">
      <c r="AM882" s="40"/>
      <c r="AN882" s="40"/>
      <c r="AO882" s="40"/>
      <c r="AP882" s="40"/>
      <c r="AQ882" s="40"/>
      <c r="AR882" s="40"/>
      <c r="AS882" s="40"/>
    </row>
    <row r="883" spans="39:45" x14ac:dyDescent="0.15">
      <c r="AM883" s="40"/>
      <c r="AN883" s="40"/>
      <c r="AO883" s="40"/>
      <c r="AP883" s="40"/>
      <c r="AQ883" s="40"/>
      <c r="AR883" s="40"/>
      <c r="AS883" s="40"/>
    </row>
    <row r="884" spans="39:45" x14ac:dyDescent="0.15">
      <c r="AM884" s="40"/>
      <c r="AN884" s="40"/>
      <c r="AO884" s="40"/>
      <c r="AP884" s="40"/>
      <c r="AQ884" s="40"/>
      <c r="AR884" s="40"/>
      <c r="AS884" s="40"/>
    </row>
    <row r="885" spans="39:45" x14ac:dyDescent="0.15">
      <c r="AM885" s="40"/>
      <c r="AN885" s="40"/>
      <c r="AO885" s="40"/>
      <c r="AP885" s="40"/>
      <c r="AQ885" s="40"/>
      <c r="AR885" s="40"/>
      <c r="AS885" s="40"/>
    </row>
    <row r="886" spans="39:45" x14ac:dyDescent="0.15">
      <c r="AM886" s="40"/>
      <c r="AN886" s="40"/>
      <c r="AO886" s="40"/>
      <c r="AP886" s="40"/>
      <c r="AQ886" s="40"/>
      <c r="AR886" s="40"/>
      <c r="AS886" s="40"/>
    </row>
    <row r="887" spans="39:45" x14ac:dyDescent="0.15">
      <c r="AM887" s="40"/>
      <c r="AN887" s="40"/>
      <c r="AO887" s="40"/>
      <c r="AP887" s="40"/>
      <c r="AQ887" s="40"/>
      <c r="AR887" s="40"/>
      <c r="AS887" s="40"/>
    </row>
    <row r="888" spans="39:45" x14ac:dyDescent="0.15">
      <c r="AM888" s="40"/>
      <c r="AN888" s="40"/>
      <c r="AO888" s="40"/>
      <c r="AP888" s="40"/>
      <c r="AQ888" s="40"/>
      <c r="AR888" s="40"/>
      <c r="AS888" s="40"/>
    </row>
    <row r="889" spans="39:45" x14ac:dyDescent="0.15">
      <c r="AM889" s="40"/>
      <c r="AN889" s="40"/>
      <c r="AO889" s="40"/>
      <c r="AP889" s="40"/>
      <c r="AQ889" s="40"/>
      <c r="AR889" s="40"/>
      <c r="AS889" s="40"/>
    </row>
    <row r="890" spans="39:45" x14ac:dyDescent="0.15">
      <c r="AM890" s="40"/>
      <c r="AN890" s="40"/>
      <c r="AO890" s="40"/>
      <c r="AP890" s="40"/>
      <c r="AQ890" s="40"/>
      <c r="AR890" s="40"/>
      <c r="AS890" s="40"/>
    </row>
    <row r="891" spans="39:45" x14ac:dyDescent="0.15">
      <c r="AM891" s="40"/>
      <c r="AN891" s="40"/>
      <c r="AO891" s="40"/>
      <c r="AP891" s="40"/>
      <c r="AQ891" s="40"/>
      <c r="AR891" s="40"/>
      <c r="AS891" s="40"/>
    </row>
    <row r="892" spans="39:45" x14ac:dyDescent="0.15">
      <c r="AM892" s="40"/>
      <c r="AN892" s="40"/>
      <c r="AO892" s="40"/>
      <c r="AP892" s="40"/>
      <c r="AQ892" s="40"/>
      <c r="AR892" s="40"/>
      <c r="AS892" s="40"/>
    </row>
    <row r="893" spans="39:45" x14ac:dyDescent="0.15">
      <c r="AM893" s="40"/>
      <c r="AN893" s="40"/>
      <c r="AO893" s="40"/>
      <c r="AP893" s="40"/>
      <c r="AQ893" s="40"/>
      <c r="AR893" s="40"/>
      <c r="AS893" s="40"/>
    </row>
    <row r="894" spans="39:45" x14ac:dyDescent="0.15">
      <c r="AM894" s="40"/>
      <c r="AN894" s="40"/>
      <c r="AO894" s="40"/>
      <c r="AP894" s="40"/>
      <c r="AQ894" s="40"/>
      <c r="AR894" s="40"/>
      <c r="AS894" s="40"/>
    </row>
    <row r="895" spans="39:45" x14ac:dyDescent="0.15">
      <c r="AM895" s="40"/>
      <c r="AN895" s="40"/>
      <c r="AO895" s="40"/>
      <c r="AP895" s="40"/>
      <c r="AQ895" s="40"/>
      <c r="AR895" s="40"/>
      <c r="AS895" s="40"/>
    </row>
    <row r="896" spans="39:45" x14ac:dyDescent="0.15">
      <c r="AM896" s="40"/>
      <c r="AN896" s="40"/>
      <c r="AO896" s="40"/>
      <c r="AP896" s="40"/>
      <c r="AQ896" s="40"/>
      <c r="AR896" s="40"/>
      <c r="AS896" s="40"/>
    </row>
    <row r="897" spans="39:45" x14ac:dyDescent="0.15">
      <c r="AM897" s="40"/>
      <c r="AN897" s="40"/>
      <c r="AO897" s="40"/>
      <c r="AP897" s="40"/>
      <c r="AQ897" s="40"/>
      <c r="AR897" s="40"/>
      <c r="AS897" s="40"/>
    </row>
    <row r="898" spans="39:45" x14ac:dyDescent="0.15">
      <c r="AM898" s="40"/>
      <c r="AN898" s="40"/>
      <c r="AO898" s="40"/>
      <c r="AP898" s="40"/>
      <c r="AQ898" s="40"/>
      <c r="AR898" s="40"/>
      <c r="AS898" s="40"/>
    </row>
    <row r="899" spans="39:45" x14ac:dyDescent="0.15">
      <c r="AM899" s="40"/>
      <c r="AN899" s="40"/>
      <c r="AO899" s="40"/>
      <c r="AP899" s="40"/>
      <c r="AQ899" s="40"/>
      <c r="AR899" s="40"/>
      <c r="AS899" s="40"/>
    </row>
    <row r="900" spans="39:45" x14ac:dyDescent="0.15">
      <c r="AM900" s="40"/>
      <c r="AN900" s="40"/>
      <c r="AO900" s="40"/>
      <c r="AP900" s="40"/>
      <c r="AQ900" s="40"/>
      <c r="AR900" s="40"/>
      <c r="AS900" s="40"/>
    </row>
    <row r="901" spans="39:45" x14ac:dyDescent="0.15">
      <c r="AM901" s="40"/>
      <c r="AN901" s="40"/>
      <c r="AO901" s="40"/>
      <c r="AP901" s="40"/>
      <c r="AQ901" s="40"/>
      <c r="AR901" s="40"/>
      <c r="AS901" s="40"/>
    </row>
    <row r="902" spans="39:45" x14ac:dyDescent="0.15">
      <c r="AM902" s="40"/>
      <c r="AN902" s="40"/>
      <c r="AO902" s="40"/>
      <c r="AP902" s="40"/>
      <c r="AQ902" s="40"/>
      <c r="AR902" s="40"/>
      <c r="AS902" s="40"/>
    </row>
    <row r="903" spans="39:45" x14ac:dyDescent="0.15">
      <c r="AM903" s="40"/>
      <c r="AN903" s="40"/>
      <c r="AO903" s="40"/>
      <c r="AP903" s="40"/>
      <c r="AQ903" s="40"/>
      <c r="AR903" s="40"/>
      <c r="AS903" s="40"/>
    </row>
    <row r="904" spans="39:45" x14ac:dyDescent="0.15">
      <c r="AM904" s="40"/>
      <c r="AN904" s="40"/>
      <c r="AO904" s="40"/>
      <c r="AP904" s="40"/>
      <c r="AQ904" s="40"/>
      <c r="AR904" s="40"/>
      <c r="AS904" s="40"/>
    </row>
    <row r="905" spans="39:45" x14ac:dyDescent="0.15">
      <c r="AM905" s="40"/>
      <c r="AN905" s="40"/>
      <c r="AO905" s="40"/>
      <c r="AP905" s="40"/>
      <c r="AQ905" s="40"/>
      <c r="AR905" s="40"/>
      <c r="AS905" s="40"/>
    </row>
    <row r="906" spans="39:45" x14ac:dyDescent="0.15">
      <c r="AM906" s="40"/>
      <c r="AN906" s="40"/>
      <c r="AO906" s="40"/>
      <c r="AP906" s="40"/>
      <c r="AQ906" s="40"/>
      <c r="AR906" s="40"/>
      <c r="AS906" s="40"/>
    </row>
    <row r="907" spans="39:45" x14ac:dyDescent="0.15">
      <c r="AM907" s="40"/>
      <c r="AN907" s="40"/>
      <c r="AO907" s="40"/>
      <c r="AP907" s="40"/>
      <c r="AQ907" s="40"/>
      <c r="AR907" s="40"/>
      <c r="AS907" s="40"/>
    </row>
    <row r="908" spans="39:45" x14ac:dyDescent="0.15">
      <c r="AM908" s="40"/>
      <c r="AN908" s="40"/>
      <c r="AO908" s="40"/>
      <c r="AP908" s="40"/>
      <c r="AQ908" s="40"/>
      <c r="AR908" s="40"/>
      <c r="AS908" s="40"/>
    </row>
    <row r="909" spans="39:45" x14ac:dyDescent="0.15">
      <c r="AM909" s="40"/>
      <c r="AN909" s="40"/>
      <c r="AO909" s="40"/>
      <c r="AP909" s="40"/>
      <c r="AQ909" s="40"/>
      <c r="AR909" s="40"/>
      <c r="AS909" s="40"/>
    </row>
    <row r="910" spans="39:45" x14ac:dyDescent="0.15">
      <c r="AM910" s="40"/>
      <c r="AN910" s="40"/>
      <c r="AO910" s="40"/>
      <c r="AP910" s="40"/>
      <c r="AQ910" s="40"/>
      <c r="AR910" s="40"/>
      <c r="AS910" s="40"/>
    </row>
    <row r="911" spans="39:45" x14ac:dyDescent="0.15">
      <c r="AM911" s="40"/>
      <c r="AN911" s="40"/>
      <c r="AO911" s="40"/>
      <c r="AP911" s="40"/>
      <c r="AQ911" s="40"/>
      <c r="AR911" s="40"/>
      <c r="AS911" s="40"/>
    </row>
    <row r="912" spans="39:45" x14ac:dyDescent="0.15">
      <c r="AM912" s="40"/>
      <c r="AN912" s="40"/>
      <c r="AO912" s="40"/>
      <c r="AP912" s="40"/>
      <c r="AQ912" s="40"/>
      <c r="AR912" s="40"/>
      <c r="AS912" s="40"/>
    </row>
    <row r="913" spans="39:45" x14ac:dyDescent="0.15">
      <c r="AM913" s="40"/>
      <c r="AN913" s="40"/>
      <c r="AO913" s="40"/>
      <c r="AP913" s="40"/>
      <c r="AQ913" s="40"/>
      <c r="AR913" s="40"/>
      <c r="AS913" s="40"/>
    </row>
    <row r="914" spans="39:45" x14ac:dyDescent="0.15">
      <c r="AM914" s="40"/>
      <c r="AN914" s="40"/>
      <c r="AO914" s="40"/>
      <c r="AP914" s="40"/>
      <c r="AQ914" s="40"/>
      <c r="AR914" s="40"/>
      <c r="AS914" s="40"/>
    </row>
    <row r="915" spans="39:45" x14ac:dyDescent="0.15">
      <c r="AM915" s="40"/>
      <c r="AN915" s="40"/>
      <c r="AO915" s="40"/>
      <c r="AP915" s="40"/>
      <c r="AQ915" s="40"/>
      <c r="AR915" s="40"/>
      <c r="AS915" s="40"/>
    </row>
    <row r="916" spans="39:45" x14ac:dyDescent="0.15">
      <c r="AM916" s="40"/>
      <c r="AN916" s="40"/>
      <c r="AO916" s="40"/>
      <c r="AP916" s="40"/>
      <c r="AQ916" s="40"/>
      <c r="AR916" s="40"/>
      <c r="AS916" s="40"/>
    </row>
    <row r="917" spans="39:45" x14ac:dyDescent="0.15">
      <c r="AM917" s="40"/>
      <c r="AN917" s="40"/>
      <c r="AO917" s="40"/>
      <c r="AP917" s="40"/>
      <c r="AQ917" s="40"/>
      <c r="AR917" s="40"/>
      <c r="AS917" s="40"/>
    </row>
    <row r="918" spans="39:45" x14ac:dyDescent="0.15">
      <c r="AM918" s="40"/>
      <c r="AN918" s="40"/>
      <c r="AO918" s="40"/>
      <c r="AP918" s="40"/>
      <c r="AQ918" s="40"/>
      <c r="AR918" s="40"/>
      <c r="AS918" s="40"/>
    </row>
    <row r="919" spans="39:45" x14ac:dyDescent="0.15">
      <c r="AM919" s="40"/>
      <c r="AN919" s="40"/>
      <c r="AO919" s="40"/>
      <c r="AP919" s="40"/>
      <c r="AQ919" s="40"/>
      <c r="AR919" s="40"/>
      <c r="AS919" s="40"/>
    </row>
    <row r="920" spans="39:45" x14ac:dyDescent="0.15">
      <c r="AM920" s="40"/>
      <c r="AN920" s="40"/>
      <c r="AO920" s="40"/>
      <c r="AP920" s="40"/>
      <c r="AQ920" s="40"/>
      <c r="AR920" s="40"/>
      <c r="AS920" s="40"/>
    </row>
    <row r="921" spans="39:45" x14ac:dyDescent="0.15">
      <c r="AM921" s="40"/>
      <c r="AN921" s="40"/>
      <c r="AO921" s="40"/>
      <c r="AP921" s="40"/>
      <c r="AQ921" s="40"/>
      <c r="AR921" s="40"/>
      <c r="AS921" s="40"/>
    </row>
    <row r="922" spans="39:45" x14ac:dyDescent="0.15">
      <c r="AM922" s="40"/>
      <c r="AN922" s="40"/>
      <c r="AO922" s="40"/>
      <c r="AP922" s="40"/>
      <c r="AQ922" s="40"/>
      <c r="AR922" s="40"/>
      <c r="AS922" s="40"/>
    </row>
    <row r="923" spans="39:45" x14ac:dyDescent="0.15">
      <c r="AM923" s="40"/>
      <c r="AN923" s="40"/>
      <c r="AO923" s="40"/>
      <c r="AP923" s="40"/>
      <c r="AQ923" s="40"/>
      <c r="AR923" s="40"/>
      <c r="AS923" s="40"/>
    </row>
    <row r="924" spans="39:45" x14ac:dyDescent="0.15">
      <c r="AM924" s="40"/>
      <c r="AN924" s="40"/>
      <c r="AO924" s="40"/>
      <c r="AP924" s="40"/>
      <c r="AQ924" s="40"/>
      <c r="AR924" s="40"/>
      <c r="AS924" s="40"/>
    </row>
    <row r="925" spans="39:45" x14ac:dyDescent="0.15">
      <c r="AM925" s="40"/>
      <c r="AN925" s="40"/>
      <c r="AO925" s="40"/>
      <c r="AP925" s="40"/>
      <c r="AQ925" s="40"/>
      <c r="AR925" s="40"/>
      <c r="AS925" s="40"/>
    </row>
    <row r="926" spans="39:45" x14ac:dyDescent="0.15">
      <c r="AM926" s="40"/>
      <c r="AN926" s="40"/>
      <c r="AO926" s="40"/>
      <c r="AP926" s="40"/>
      <c r="AQ926" s="40"/>
      <c r="AR926" s="40"/>
      <c r="AS926" s="40"/>
    </row>
    <row r="927" spans="39:45" x14ac:dyDescent="0.15">
      <c r="AM927" s="40"/>
      <c r="AN927" s="40"/>
      <c r="AO927" s="40"/>
      <c r="AP927" s="40"/>
      <c r="AQ927" s="40"/>
      <c r="AR927" s="40"/>
      <c r="AS927" s="40"/>
    </row>
    <row r="928" spans="39:45" x14ac:dyDescent="0.15">
      <c r="AM928" s="40"/>
      <c r="AN928" s="40"/>
      <c r="AO928" s="40"/>
      <c r="AP928" s="40"/>
      <c r="AQ928" s="40"/>
      <c r="AR928" s="40"/>
      <c r="AS928" s="40"/>
    </row>
    <row r="929" spans="39:45" x14ac:dyDescent="0.15">
      <c r="AM929" s="40"/>
      <c r="AN929" s="40"/>
      <c r="AO929" s="40"/>
      <c r="AP929" s="40"/>
      <c r="AQ929" s="40"/>
      <c r="AR929" s="40"/>
      <c r="AS929" s="40"/>
    </row>
    <row r="930" spans="39:45" x14ac:dyDescent="0.15">
      <c r="AM930" s="40"/>
      <c r="AN930" s="40"/>
      <c r="AO930" s="40"/>
      <c r="AP930" s="40"/>
      <c r="AQ930" s="40"/>
      <c r="AR930" s="40"/>
      <c r="AS930" s="40"/>
    </row>
    <row r="931" spans="39:45" x14ac:dyDescent="0.15">
      <c r="AM931" s="40"/>
      <c r="AN931" s="40"/>
      <c r="AO931" s="40"/>
      <c r="AP931" s="40"/>
      <c r="AQ931" s="40"/>
      <c r="AR931" s="40"/>
      <c r="AS931" s="40"/>
    </row>
    <row r="932" spans="39:45" x14ac:dyDescent="0.15">
      <c r="AM932" s="40"/>
      <c r="AN932" s="40"/>
      <c r="AO932" s="40"/>
      <c r="AP932" s="40"/>
      <c r="AQ932" s="40"/>
      <c r="AR932" s="40"/>
      <c r="AS932" s="40"/>
    </row>
    <row r="933" spans="39:45" x14ac:dyDescent="0.15">
      <c r="AM933" s="40"/>
      <c r="AN933" s="40"/>
      <c r="AO933" s="40"/>
      <c r="AP933" s="40"/>
      <c r="AQ933" s="40"/>
      <c r="AR933" s="40"/>
      <c r="AS933" s="40"/>
    </row>
    <row r="934" spans="39:45" x14ac:dyDescent="0.15">
      <c r="AM934" s="40"/>
      <c r="AN934" s="40"/>
      <c r="AO934" s="40"/>
      <c r="AP934" s="40"/>
      <c r="AQ934" s="40"/>
      <c r="AR934" s="40"/>
      <c r="AS934" s="40"/>
    </row>
    <row r="935" spans="39:45" x14ac:dyDescent="0.15">
      <c r="AM935" s="40"/>
      <c r="AN935" s="40"/>
      <c r="AO935" s="40"/>
      <c r="AP935" s="40"/>
      <c r="AQ935" s="40"/>
      <c r="AR935" s="40"/>
      <c r="AS935" s="40"/>
    </row>
    <row r="936" spans="39:45" x14ac:dyDescent="0.15">
      <c r="AM936" s="40"/>
      <c r="AN936" s="40"/>
      <c r="AO936" s="40"/>
      <c r="AP936" s="40"/>
      <c r="AQ936" s="40"/>
      <c r="AR936" s="40"/>
      <c r="AS936" s="40"/>
    </row>
    <row r="937" spans="39:45" x14ac:dyDescent="0.15">
      <c r="AM937" s="40"/>
      <c r="AN937" s="40"/>
      <c r="AO937" s="40"/>
      <c r="AP937" s="40"/>
      <c r="AQ937" s="40"/>
      <c r="AR937" s="40"/>
      <c r="AS937" s="40"/>
    </row>
    <row r="938" spans="39:45" x14ac:dyDescent="0.15">
      <c r="AM938" s="40"/>
      <c r="AN938" s="40"/>
      <c r="AO938" s="40"/>
      <c r="AP938" s="40"/>
      <c r="AQ938" s="40"/>
      <c r="AR938" s="40"/>
      <c r="AS938" s="40"/>
    </row>
    <row r="939" spans="39:45" x14ac:dyDescent="0.15">
      <c r="AM939" s="40"/>
      <c r="AN939" s="40"/>
      <c r="AO939" s="40"/>
      <c r="AP939" s="40"/>
      <c r="AQ939" s="40"/>
      <c r="AR939" s="40"/>
      <c r="AS939" s="40"/>
    </row>
    <row r="940" spans="39:45" x14ac:dyDescent="0.15">
      <c r="AM940" s="40"/>
      <c r="AN940" s="40"/>
      <c r="AO940" s="40"/>
      <c r="AP940" s="40"/>
      <c r="AQ940" s="40"/>
      <c r="AR940" s="40"/>
      <c r="AS940" s="40"/>
    </row>
    <row r="941" spans="39:45" x14ac:dyDescent="0.15">
      <c r="AM941" s="40"/>
      <c r="AN941" s="40"/>
      <c r="AO941" s="40"/>
      <c r="AP941" s="40"/>
      <c r="AQ941" s="40"/>
      <c r="AR941" s="40"/>
      <c r="AS941" s="40"/>
    </row>
    <row r="942" spans="39:45" x14ac:dyDescent="0.15">
      <c r="AM942" s="40"/>
      <c r="AN942" s="40"/>
      <c r="AO942" s="40"/>
      <c r="AP942" s="40"/>
      <c r="AQ942" s="40"/>
      <c r="AR942" s="40"/>
      <c r="AS942" s="40"/>
    </row>
    <row r="943" spans="39:45" x14ac:dyDescent="0.15">
      <c r="AM943" s="40"/>
      <c r="AN943" s="40"/>
      <c r="AO943" s="40"/>
      <c r="AP943" s="40"/>
      <c r="AQ943" s="40"/>
      <c r="AR943" s="40"/>
      <c r="AS943" s="40"/>
    </row>
    <row r="944" spans="39:45" x14ac:dyDescent="0.15">
      <c r="AM944" s="40"/>
      <c r="AN944" s="40"/>
      <c r="AO944" s="40"/>
      <c r="AP944" s="40"/>
      <c r="AQ944" s="40"/>
      <c r="AR944" s="40"/>
      <c r="AS944" s="40"/>
    </row>
    <row r="945" spans="39:45" x14ac:dyDescent="0.15">
      <c r="AM945" s="40"/>
      <c r="AN945" s="40"/>
      <c r="AO945" s="40"/>
      <c r="AP945" s="40"/>
      <c r="AQ945" s="40"/>
      <c r="AR945" s="40"/>
      <c r="AS945" s="40"/>
    </row>
    <row r="946" spans="39:45" x14ac:dyDescent="0.15">
      <c r="AM946" s="40"/>
      <c r="AN946" s="40"/>
      <c r="AO946" s="40"/>
      <c r="AP946" s="40"/>
      <c r="AQ946" s="40"/>
      <c r="AR946" s="40"/>
      <c r="AS946" s="40"/>
    </row>
    <row r="947" spans="39:45" x14ac:dyDescent="0.15">
      <c r="AM947" s="40"/>
      <c r="AN947" s="40"/>
      <c r="AO947" s="40"/>
      <c r="AP947" s="40"/>
      <c r="AQ947" s="40"/>
      <c r="AR947" s="40"/>
      <c r="AS947" s="40"/>
    </row>
    <row r="948" spans="39:45" x14ac:dyDescent="0.15">
      <c r="AM948" s="40"/>
      <c r="AN948" s="40"/>
      <c r="AO948" s="40"/>
      <c r="AP948" s="40"/>
      <c r="AQ948" s="40"/>
      <c r="AR948" s="40"/>
      <c r="AS948" s="40"/>
    </row>
    <row r="949" spans="39:45" x14ac:dyDescent="0.15">
      <c r="AM949" s="40"/>
      <c r="AN949" s="40"/>
      <c r="AO949" s="40"/>
      <c r="AP949" s="40"/>
      <c r="AQ949" s="40"/>
      <c r="AR949" s="40"/>
      <c r="AS949" s="40"/>
    </row>
    <row r="950" spans="39:45" x14ac:dyDescent="0.15">
      <c r="AM950" s="40"/>
      <c r="AN950" s="40"/>
      <c r="AO950" s="40"/>
      <c r="AP950" s="40"/>
      <c r="AQ950" s="40"/>
      <c r="AR950" s="40"/>
      <c r="AS950" s="40"/>
    </row>
    <row r="951" spans="39:45" x14ac:dyDescent="0.15">
      <c r="AM951" s="40"/>
      <c r="AN951" s="40"/>
      <c r="AO951" s="40"/>
      <c r="AP951" s="40"/>
      <c r="AQ951" s="40"/>
      <c r="AR951" s="40"/>
      <c r="AS951" s="40"/>
    </row>
    <row r="952" spans="39:45" x14ac:dyDescent="0.15">
      <c r="AM952" s="40"/>
      <c r="AN952" s="40"/>
      <c r="AO952" s="40"/>
      <c r="AP952" s="40"/>
      <c r="AQ952" s="40"/>
      <c r="AR952" s="40"/>
      <c r="AS952" s="40"/>
    </row>
    <row r="953" spans="39:45" x14ac:dyDescent="0.15">
      <c r="AM953" s="40"/>
      <c r="AN953" s="40"/>
      <c r="AO953" s="40"/>
      <c r="AP953" s="40"/>
      <c r="AQ953" s="40"/>
      <c r="AR953" s="40"/>
      <c r="AS953" s="40"/>
    </row>
    <row r="954" spans="39:45" x14ac:dyDescent="0.15">
      <c r="AM954" s="40"/>
      <c r="AN954" s="40"/>
      <c r="AO954" s="40"/>
      <c r="AP954" s="40"/>
      <c r="AQ954" s="40"/>
      <c r="AR954" s="40"/>
      <c r="AS954" s="40"/>
    </row>
    <row r="955" spans="39:45" x14ac:dyDescent="0.15">
      <c r="AM955" s="40"/>
      <c r="AN955" s="40"/>
      <c r="AO955" s="40"/>
      <c r="AP955" s="40"/>
      <c r="AQ955" s="40"/>
      <c r="AR955" s="40"/>
      <c r="AS955" s="40"/>
    </row>
    <row r="956" spans="39:45" x14ac:dyDescent="0.15">
      <c r="AM956" s="40"/>
      <c r="AN956" s="40"/>
      <c r="AO956" s="40"/>
      <c r="AP956" s="40"/>
      <c r="AQ956" s="40"/>
      <c r="AR956" s="40"/>
      <c r="AS956" s="40"/>
    </row>
    <row r="957" spans="39:45" x14ac:dyDescent="0.15">
      <c r="AM957" s="40"/>
      <c r="AN957" s="40"/>
      <c r="AO957" s="40"/>
      <c r="AP957" s="40"/>
      <c r="AQ957" s="40"/>
      <c r="AR957" s="40"/>
      <c r="AS957" s="40"/>
    </row>
    <row r="958" spans="39:45" x14ac:dyDescent="0.15">
      <c r="AM958" s="40"/>
      <c r="AN958" s="40"/>
      <c r="AO958" s="40"/>
      <c r="AP958" s="40"/>
      <c r="AQ958" s="40"/>
      <c r="AR958" s="40"/>
      <c r="AS958" s="40"/>
    </row>
    <row r="959" spans="39:45" x14ac:dyDescent="0.15">
      <c r="AM959" s="40"/>
      <c r="AN959" s="40"/>
      <c r="AO959" s="40"/>
      <c r="AP959" s="40"/>
      <c r="AQ959" s="40"/>
      <c r="AR959" s="40"/>
      <c r="AS959" s="40"/>
    </row>
    <row r="960" spans="39:45" x14ac:dyDescent="0.15">
      <c r="AM960" s="40"/>
      <c r="AN960" s="40"/>
      <c r="AO960" s="40"/>
      <c r="AP960" s="40"/>
      <c r="AQ960" s="40"/>
      <c r="AR960" s="40"/>
      <c r="AS960" s="40"/>
    </row>
    <row r="961" spans="39:45" x14ac:dyDescent="0.15">
      <c r="AM961" s="40"/>
      <c r="AN961" s="40"/>
      <c r="AO961" s="40"/>
      <c r="AP961" s="40"/>
      <c r="AQ961" s="40"/>
      <c r="AR961" s="40"/>
      <c r="AS961" s="40"/>
    </row>
    <row r="962" spans="39:45" x14ac:dyDescent="0.15">
      <c r="AM962" s="40"/>
      <c r="AN962" s="40"/>
      <c r="AO962" s="40"/>
      <c r="AP962" s="40"/>
      <c r="AQ962" s="40"/>
      <c r="AR962" s="40"/>
      <c r="AS962" s="40"/>
    </row>
    <row r="963" spans="39:45" x14ac:dyDescent="0.15">
      <c r="AM963" s="40"/>
      <c r="AN963" s="40"/>
      <c r="AO963" s="40"/>
      <c r="AP963" s="40"/>
      <c r="AQ963" s="40"/>
      <c r="AR963" s="40"/>
      <c r="AS963" s="40"/>
    </row>
    <row r="964" spans="39:45" x14ac:dyDescent="0.15">
      <c r="AM964" s="40"/>
      <c r="AN964" s="40"/>
      <c r="AO964" s="40"/>
      <c r="AP964" s="40"/>
      <c r="AQ964" s="40"/>
      <c r="AR964" s="40"/>
      <c r="AS964" s="40"/>
    </row>
    <row r="965" spans="39:45" x14ac:dyDescent="0.15">
      <c r="AM965" s="40"/>
      <c r="AN965" s="40"/>
      <c r="AO965" s="40"/>
      <c r="AP965" s="40"/>
      <c r="AQ965" s="40"/>
      <c r="AR965" s="40"/>
      <c r="AS965" s="40"/>
    </row>
    <row r="966" spans="39:45" x14ac:dyDescent="0.15">
      <c r="AM966" s="40"/>
      <c r="AN966" s="40"/>
      <c r="AO966" s="40"/>
      <c r="AP966" s="40"/>
      <c r="AQ966" s="40"/>
      <c r="AR966" s="40"/>
      <c r="AS966" s="40"/>
    </row>
    <row r="967" spans="39:45" x14ac:dyDescent="0.15">
      <c r="AM967" s="40"/>
      <c r="AN967" s="40"/>
      <c r="AO967" s="40"/>
      <c r="AP967" s="40"/>
      <c r="AQ967" s="40"/>
      <c r="AR967" s="40"/>
      <c r="AS967" s="40"/>
    </row>
    <row r="968" spans="39:45" x14ac:dyDescent="0.15">
      <c r="AM968" s="40"/>
      <c r="AN968" s="40"/>
      <c r="AO968" s="40"/>
      <c r="AP968" s="40"/>
      <c r="AQ968" s="40"/>
      <c r="AR968" s="40"/>
      <c r="AS968" s="40"/>
    </row>
    <row r="969" spans="39:45" x14ac:dyDescent="0.15">
      <c r="AM969" s="40"/>
      <c r="AN969" s="40"/>
      <c r="AO969" s="40"/>
      <c r="AP969" s="40"/>
      <c r="AQ969" s="40"/>
      <c r="AR969" s="40"/>
      <c r="AS969" s="40"/>
    </row>
    <row r="970" spans="39:45" x14ac:dyDescent="0.15">
      <c r="AM970" s="40"/>
      <c r="AN970" s="40"/>
      <c r="AO970" s="40"/>
      <c r="AP970" s="40"/>
      <c r="AQ970" s="40"/>
      <c r="AR970" s="40"/>
      <c r="AS970" s="40"/>
    </row>
    <row r="971" spans="39:45" x14ac:dyDescent="0.15">
      <c r="AM971" s="40"/>
      <c r="AN971" s="40"/>
      <c r="AO971" s="40"/>
      <c r="AP971" s="40"/>
      <c r="AQ971" s="40"/>
      <c r="AR971" s="40"/>
      <c r="AS971" s="40"/>
    </row>
    <row r="972" spans="39:45" x14ac:dyDescent="0.15">
      <c r="AM972" s="40"/>
      <c r="AN972" s="40"/>
      <c r="AO972" s="40"/>
      <c r="AP972" s="40"/>
      <c r="AQ972" s="40"/>
      <c r="AR972" s="40"/>
      <c r="AS972" s="40"/>
    </row>
    <row r="973" spans="39:45" x14ac:dyDescent="0.15">
      <c r="AM973" s="40"/>
      <c r="AN973" s="40"/>
      <c r="AO973" s="40"/>
      <c r="AP973" s="40"/>
      <c r="AQ973" s="40"/>
      <c r="AR973" s="40"/>
      <c r="AS973" s="40"/>
    </row>
    <row r="974" spans="39:45" x14ac:dyDescent="0.15">
      <c r="AM974" s="40"/>
      <c r="AN974" s="40"/>
      <c r="AO974" s="40"/>
      <c r="AP974" s="40"/>
      <c r="AQ974" s="40"/>
      <c r="AR974" s="40"/>
      <c r="AS974" s="40"/>
    </row>
    <row r="975" spans="39:45" x14ac:dyDescent="0.15">
      <c r="AM975" s="40"/>
      <c r="AN975" s="40"/>
      <c r="AO975" s="40"/>
      <c r="AP975" s="40"/>
      <c r="AQ975" s="40"/>
      <c r="AR975" s="40"/>
      <c r="AS975" s="40"/>
    </row>
    <row r="976" spans="39:45" x14ac:dyDescent="0.15">
      <c r="AM976" s="40"/>
      <c r="AN976" s="40"/>
      <c r="AO976" s="40"/>
      <c r="AP976" s="40"/>
      <c r="AQ976" s="40"/>
      <c r="AR976" s="40"/>
      <c r="AS976" s="40"/>
    </row>
    <row r="977" spans="39:45" x14ac:dyDescent="0.15">
      <c r="AM977" s="40"/>
      <c r="AN977" s="40"/>
      <c r="AO977" s="40"/>
      <c r="AP977" s="40"/>
      <c r="AQ977" s="40"/>
      <c r="AR977" s="40"/>
      <c r="AS977" s="40"/>
    </row>
    <row r="978" spans="39:45" x14ac:dyDescent="0.15">
      <c r="AM978" s="40"/>
      <c r="AN978" s="40"/>
      <c r="AO978" s="40"/>
      <c r="AP978" s="40"/>
      <c r="AQ978" s="40"/>
      <c r="AR978" s="40"/>
      <c r="AS978" s="40"/>
    </row>
    <row r="979" spans="39:45" x14ac:dyDescent="0.15">
      <c r="AM979" s="40"/>
      <c r="AN979" s="40"/>
      <c r="AO979" s="40"/>
      <c r="AP979" s="40"/>
      <c r="AQ979" s="40"/>
      <c r="AR979" s="40"/>
      <c r="AS979" s="40"/>
    </row>
    <row r="980" spans="39:45" x14ac:dyDescent="0.15">
      <c r="AM980" s="40"/>
      <c r="AN980" s="40"/>
      <c r="AO980" s="40"/>
      <c r="AP980" s="40"/>
      <c r="AQ980" s="40"/>
      <c r="AR980" s="40"/>
      <c r="AS980" s="40"/>
    </row>
    <row r="981" spans="39:45" x14ac:dyDescent="0.15">
      <c r="AM981" s="40"/>
      <c r="AN981" s="40"/>
      <c r="AO981" s="40"/>
      <c r="AP981" s="40"/>
      <c r="AQ981" s="40"/>
      <c r="AR981" s="40"/>
      <c r="AS981" s="40"/>
    </row>
    <row r="982" spans="39:45" x14ac:dyDescent="0.15">
      <c r="AM982" s="40"/>
      <c r="AN982" s="40"/>
      <c r="AO982" s="40"/>
      <c r="AP982" s="40"/>
      <c r="AQ982" s="40"/>
      <c r="AR982" s="40"/>
      <c r="AS982" s="40"/>
    </row>
    <row r="983" spans="39:45" x14ac:dyDescent="0.15">
      <c r="AM983" s="40"/>
      <c r="AN983" s="40"/>
      <c r="AO983" s="40"/>
      <c r="AP983" s="40"/>
      <c r="AQ983" s="40"/>
      <c r="AR983" s="40"/>
      <c r="AS983" s="40"/>
    </row>
    <row r="984" spans="39:45" x14ac:dyDescent="0.15">
      <c r="AM984" s="40"/>
      <c r="AN984" s="40"/>
      <c r="AO984" s="40"/>
      <c r="AP984" s="40"/>
      <c r="AQ984" s="40"/>
      <c r="AR984" s="40"/>
      <c r="AS984" s="40"/>
    </row>
    <row r="985" spans="39:45" x14ac:dyDescent="0.15">
      <c r="AM985" s="40"/>
      <c r="AN985" s="40"/>
      <c r="AO985" s="40"/>
      <c r="AP985" s="40"/>
      <c r="AQ985" s="40"/>
      <c r="AR985" s="40"/>
      <c r="AS985" s="40"/>
    </row>
    <row r="986" spans="39:45" x14ac:dyDescent="0.15">
      <c r="AM986" s="40"/>
      <c r="AN986" s="40"/>
      <c r="AO986" s="40"/>
      <c r="AP986" s="40"/>
      <c r="AQ986" s="40"/>
      <c r="AR986" s="40"/>
      <c r="AS986" s="40"/>
    </row>
    <row r="987" spans="39:45" x14ac:dyDescent="0.15">
      <c r="AM987" s="40"/>
      <c r="AN987" s="40"/>
      <c r="AO987" s="40"/>
      <c r="AP987" s="40"/>
      <c r="AQ987" s="40"/>
      <c r="AR987" s="40"/>
      <c r="AS987" s="40"/>
    </row>
    <row r="988" spans="39:45" x14ac:dyDescent="0.15">
      <c r="AM988" s="40"/>
      <c r="AN988" s="40"/>
      <c r="AO988" s="40"/>
      <c r="AP988" s="40"/>
      <c r="AQ988" s="40"/>
      <c r="AR988" s="40"/>
      <c r="AS988" s="40"/>
    </row>
    <row r="989" spans="39:45" x14ac:dyDescent="0.15">
      <c r="AM989" s="40"/>
      <c r="AN989" s="40"/>
      <c r="AO989" s="40"/>
      <c r="AP989" s="40"/>
      <c r="AQ989" s="40"/>
      <c r="AR989" s="40"/>
      <c r="AS989" s="40"/>
    </row>
    <row r="990" spans="39:45" x14ac:dyDescent="0.15">
      <c r="AM990" s="40"/>
      <c r="AN990" s="40"/>
      <c r="AO990" s="40"/>
      <c r="AP990" s="40"/>
      <c r="AQ990" s="40"/>
      <c r="AR990" s="40"/>
      <c r="AS990" s="40"/>
    </row>
    <row r="991" spans="39:45" x14ac:dyDescent="0.15">
      <c r="AM991" s="40"/>
      <c r="AN991" s="40"/>
      <c r="AO991" s="40"/>
      <c r="AP991" s="40"/>
      <c r="AQ991" s="40"/>
      <c r="AR991" s="40"/>
      <c r="AS991" s="40"/>
    </row>
    <row r="992" spans="39:45" x14ac:dyDescent="0.15">
      <c r="AM992" s="40"/>
      <c r="AN992" s="40"/>
      <c r="AO992" s="40"/>
      <c r="AP992" s="40"/>
      <c r="AQ992" s="40"/>
      <c r="AR992" s="40"/>
      <c r="AS992" s="40"/>
    </row>
    <row r="993" spans="39:45" x14ac:dyDescent="0.15">
      <c r="AM993" s="40"/>
      <c r="AN993" s="40"/>
      <c r="AO993" s="40"/>
      <c r="AP993" s="40"/>
      <c r="AQ993" s="40"/>
      <c r="AR993" s="40"/>
      <c r="AS993" s="40"/>
    </row>
    <row r="994" spans="39:45" x14ac:dyDescent="0.15">
      <c r="AM994" s="40"/>
      <c r="AN994" s="40"/>
      <c r="AO994" s="40"/>
      <c r="AP994" s="40"/>
      <c r="AQ994" s="40"/>
      <c r="AR994" s="40"/>
      <c r="AS994" s="40"/>
    </row>
    <row r="995" spans="39:45" x14ac:dyDescent="0.15">
      <c r="AM995" s="40"/>
      <c r="AN995" s="40"/>
      <c r="AO995" s="40"/>
      <c r="AP995" s="40"/>
      <c r="AQ995" s="40"/>
      <c r="AR995" s="40"/>
      <c r="AS995" s="40"/>
    </row>
    <row r="996" spans="39:45" x14ac:dyDescent="0.15">
      <c r="AM996" s="40"/>
      <c r="AN996" s="40"/>
      <c r="AO996" s="40"/>
      <c r="AP996" s="40"/>
      <c r="AQ996" s="40"/>
      <c r="AR996" s="40"/>
      <c r="AS996" s="40"/>
    </row>
    <row r="997" spans="39:45" x14ac:dyDescent="0.15">
      <c r="AM997" s="40"/>
      <c r="AN997" s="40"/>
      <c r="AO997" s="40"/>
      <c r="AP997" s="40"/>
      <c r="AQ997" s="40"/>
      <c r="AR997" s="40"/>
      <c r="AS997" s="40"/>
    </row>
    <row r="998" spans="39:45" x14ac:dyDescent="0.15">
      <c r="AM998" s="40"/>
      <c r="AN998" s="40"/>
      <c r="AO998" s="40"/>
      <c r="AP998" s="40"/>
      <c r="AQ998" s="40"/>
      <c r="AR998" s="40"/>
      <c r="AS998" s="40"/>
    </row>
    <row r="999" spans="39:45" x14ac:dyDescent="0.15">
      <c r="AM999" s="40"/>
      <c r="AN999" s="40"/>
      <c r="AO999" s="40"/>
      <c r="AP999" s="40"/>
      <c r="AQ999" s="40"/>
      <c r="AR999" s="40"/>
      <c r="AS999" s="40"/>
    </row>
    <row r="1000" spans="39:45" x14ac:dyDescent="0.15">
      <c r="AM1000" s="40"/>
      <c r="AN1000" s="40"/>
      <c r="AO1000" s="40"/>
      <c r="AP1000" s="40"/>
      <c r="AQ1000" s="40"/>
      <c r="AR1000" s="40"/>
      <c r="AS1000" s="40"/>
    </row>
  </sheetData>
  <dataConsolidate/>
  <conditionalFormatting sqref="L35:L1048576">
    <cfRule type="dataBar" priority="22">
      <dataBar>
        <cfvo type="min"/>
        <cfvo type="max"/>
        <color rgb="FFAABFD2"/>
      </dataBar>
      <extLst>
        <ext xmlns:x14="http://schemas.microsoft.com/office/spreadsheetml/2009/9/main" uri="{B025F937-C7B1-47D3-B67F-A62EFF666E3E}">
          <x14:id>{03011130-DC2C-4E66-B68D-6AEFD5EA777B}</x14:id>
        </ext>
      </extLst>
    </cfRule>
  </conditionalFormatting>
  <conditionalFormatting pivot="1" sqref="M6:M34">
    <cfRule type="dataBar" priority="21">
      <dataBar>
        <cfvo type="min"/>
        <cfvo type="max"/>
        <color rgb="FFAABFD2"/>
      </dataBar>
      <extLst>
        <ext xmlns:x14="http://schemas.microsoft.com/office/spreadsheetml/2009/9/main" uri="{B025F937-C7B1-47D3-B67F-A62EFF666E3E}">
          <x14:id>{587ACEBD-4BD0-4C6A-86A3-25A22BFA76F1}</x14:id>
        </ext>
      </extLst>
    </cfRule>
  </conditionalFormatting>
  <conditionalFormatting sqref="Q5:CO5">
    <cfRule type="containsText" dxfId="413" priority="12" operator="containsText" text="S">
      <formula>NOT(ISERROR(SEARCH("S",Q5)))</formula>
    </cfRule>
  </conditionalFormatting>
  <conditionalFormatting sqref="Q6:AR41">
    <cfRule type="expression" dxfId="412" priority="13">
      <formula>AND(Q$4&gt;=start_date,Q$4&lt;=start_date+(Progress*(due_date-start_date+1)-1))*1</formula>
    </cfRule>
    <cfRule type="expression" dxfId="411" priority="14">
      <formula>AND(Q$4&gt;=$I6,Q$4&lt;=$K6)*1</formula>
    </cfRule>
    <cfRule type="expression" dxfId="410" priority="15" stopIfTrue="1">
      <formula>AND(WEEKDAY(Q$4,2)&gt;5,$C6&lt;&gt;"")</formula>
    </cfRule>
  </conditionalFormatting>
  <conditionalFormatting sqref="L6:L34">
    <cfRule type="dataBar" priority="2">
      <dataBar>
        <cfvo type="min"/>
        <cfvo type="max"/>
        <color rgb="FFAABFD2"/>
      </dataBar>
      <extLst>
        <ext xmlns:x14="http://schemas.microsoft.com/office/spreadsheetml/2009/9/main" uri="{B025F937-C7B1-47D3-B67F-A62EFF666E3E}">
          <x14:id>{06227F6D-B41F-400D-BFC7-41D447275E51}</x14:id>
        </ext>
      </extLst>
    </cfRule>
  </conditionalFormatting>
  <conditionalFormatting sqref="L6:L34">
    <cfRule type="dataBar" priority="1">
      <dataBar>
        <cfvo type="min"/>
        <cfvo type="max"/>
        <color rgb="FFB8C3D0"/>
      </dataBar>
      <extLst>
        <ext xmlns:x14="http://schemas.microsoft.com/office/spreadsheetml/2009/9/main" uri="{B025F937-C7B1-47D3-B67F-A62EFF666E3E}">
          <x14:id>{D8FB047D-679D-4712-95E4-4025FE21C057}</x14:id>
        </ext>
      </extLst>
    </cfRule>
  </conditionalFormatting>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5" r:id="rId5" name="Scroll Bar 3">
              <controlPr defaultSize="0" autoPict="0">
                <anchor moveWithCells="1">
                  <from>
                    <xdr:col>15</xdr:col>
                    <xdr:colOff>139700</xdr:colOff>
                    <xdr:row>0</xdr:row>
                    <xdr:rowOff>152400</xdr:rowOff>
                  </from>
                  <to>
                    <xdr:col>43</xdr:col>
                    <xdr:colOff>254000</xdr:colOff>
                    <xdr:row>0</xdr:row>
                    <xdr:rowOff>419100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3011130-DC2C-4E66-B68D-6AEFD5EA777B}">
            <x14:dataBar minLength="0" maxLength="100" gradient="0">
              <x14:cfvo type="autoMin"/>
              <x14:cfvo type="autoMax"/>
              <x14:negativeFillColor rgb="FFFF0000"/>
              <x14:axisColor rgb="FF000000"/>
            </x14:dataBar>
          </x14:cfRule>
          <xm:sqref>L35:L1048576</xm:sqref>
        </x14:conditionalFormatting>
        <x14:conditionalFormatting xmlns:xm="http://schemas.microsoft.com/office/excel/2006/main" pivot="1">
          <x14:cfRule type="dataBar" id="{587ACEBD-4BD0-4C6A-86A3-25A22BFA76F1}">
            <x14:dataBar minLength="0" maxLength="100" gradient="0">
              <x14:cfvo type="autoMin"/>
              <x14:cfvo type="autoMax"/>
              <x14:negativeFillColor rgb="FFFF0000"/>
              <x14:axisColor rgb="FF000000"/>
            </x14:dataBar>
          </x14:cfRule>
          <xm:sqref>M6:M34</xm:sqref>
        </x14:conditionalFormatting>
        <x14:conditionalFormatting xmlns:xm="http://schemas.microsoft.com/office/excel/2006/main">
          <x14:cfRule type="dataBar" id="{06227F6D-B41F-400D-BFC7-41D447275E51}">
            <x14:dataBar minLength="0" maxLength="100" gradient="0">
              <x14:cfvo type="autoMin"/>
              <x14:cfvo type="autoMax"/>
              <x14:negativeFillColor rgb="FFFF0000"/>
              <x14:axisColor rgb="FF000000"/>
            </x14:dataBar>
          </x14:cfRule>
          <xm:sqref>L6:L34</xm:sqref>
        </x14:conditionalFormatting>
        <x14:conditionalFormatting xmlns:xm="http://schemas.microsoft.com/office/excel/2006/main">
          <x14:cfRule type="dataBar" id="{D8FB047D-679D-4712-95E4-4025FE21C057}">
            <x14:dataBar gradient="0">
              <x14:cfvo type="min"/>
              <x14:cfvo type="max"/>
              <x14:negativeFillColor rgb="FFFF0000"/>
              <x14:axisColor rgb="FF000000"/>
            </x14:dataBar>
          </x14:cfRule>
          <xm:sqref>L6:L34</xm:sqref>
        </x14:conditionalFormatting>
        <x14:conditionalFormatting xmlns:xm="http://schemas.microsoft.com/office/excel/2006/main">
          <x14:cfRule type="expression" priority="3" id="{58338A26-1770-4F24-B074-B8106C7A0422}">
            <xm:f>Q$4='Formulae for the dashboard'!$AA$3</xm:f>
            <x14:dxf>
              <border>
                <left/>
                <right style="thin">
                  <color theme="3" tint="-0.499984740745262"/>
                </right>
                <top/>
                <vertical/>
                <horizontal/>
              </border>
            </x14:dxf>
          </x14:cfRule>
          <xm:sqref>Q5:AR41</xm:sqref>
        </x14:conditionalFormatting>
        <x14:conditionalFormatting xmlns:xm="http://schemas.microsoft.com/office/excel/2006/main">
          <x14:cfRule type="expression" priority="23" id="{4B5B5947-7186-4F57-B8FB-9C5C2E688341}">
            <xm:f>Q$4='Formulae for the dashboard'!$AA$3</xm:f>
            <x14:dxf>
              <fill>
                <patternFill>
                  <bgColor theme="2" tint="-0.24994659260841701"/>
                </patternFill>
              </fill>
            </x14:dxf>
          </x14:cfRule>
          <xm:sqref>Q4:AR5</xm:sqref>
        </x14:conditionalFormatting>
      </x14:conditionalFormattings>
    </ext>
    <ext xmlns:x14="http://schemas.microsoft.com/office/spreadsheetml/2009/9/main" uri="{A8765BA9-456A-4dab-B4F3-ACF838C121DE}">
      <x14:slicerList>
        <x14:slicer r:id="rId6"/>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Z34"/>
  <sheetViews>
    <sheetView showGridLines="0" zoomScaleNormal="100" workbookViewId="0">
      <selection activeCell="D7" sqref="D7"/>
    </sheetView>
  </sheetViews>
  <sheetFormatPr baseColWidth="10" defaultColWidth="9.1640625" defaultRowHeight="14" outlineLevelRow="1" x14ac:dyDescent="0.15"/>
  <cols>
    <col min="1" max="1" width="1.6640625" style="18" customWidth="1"/>
    <col min="2" max="2" width="21.33203125" style="32" customWidth="1"/>
    <col min="3" max="3" width="5.6640625" style="32" customWidth="1"/>
    <col min="4" max="4" width="29.6640625" style="32" customWidth="1"/>
    <col min="5" max="5" width="18.6640625" style="32" customWidth="1"/>
    <col min="6" max="6" width="31.6640625" style="32" customWidth="1"/>
    <col min="7" max="7" width="23" style="32" customWidth="1"/>
    <col min="8" max="9" width="18.1640625" style="32" customWidth="1"/>
    <col min="10" max="10" width="13.5" style="32" customWidth="1"/>
    <col min="11" max="11" width="18.1640625" style="32" customWidth="1"/>
    <col min="12" max="12" width="19.6640625" style="32" customWidth="1"/>
    <col min="13" max="13" width="17" style="103" customWidth="1"/>
    <col min="14" max="14" width="15.83203125" style="32" customWidth="1"/>
    <col min="15" max="15" width="13.6640625" style="32" customWidth="1"/>
    <col min="16" max="16" width="15.6640625" style="32" customWidth="1"/>
    <col min="17" max="17" width="16.83203125" style="32" customWidth="1"/>
    <col min="18" max="18" width="32.1640625" style="32" customWidth="1"/>
    <col min="19" max="19" width="36.1640625" style="32" customWidth="1"/>
    <col min="20" max="23" width="9.1640625" style="32"/>
    <col min="24" max="24" width="11" style="32" bestFit="1" customWidth="1"/>
    <col min="25" max="25" width="9.1640625" style="32"/>
    <col min="26" max="26" width="17.6640625" style="32" customWidth="1"/>
    <col min="27" max="16384" width="9.1640625" style="32"/>
  </cols>
  <sheetData>
    <row r="1" spans="1:26" s="7" customFormat="1" ht="51.75" customHeight="1" x14ac:dyDescent="0.15">
      <c r="A1" s="41"/>
      <c r="B1" s="63"/>
      <c r="C1" s="64"/>
      <c r="D1" s="65" t="s">
        <v>89</v>
      </c>
      <c r="E1" s="65"/>
      <c r="F1" s="65"/>
      <c r="G1" s="65"/>
      <c r="H1" s="44"/>
    </row>
    <row r="2" spans="1:26" s="18" customFormat="1" ht="21.75" customHeight="1" x14ac:dyDescent="0.15">
      <c r="A2" s="66"/>
      <c r="B2" s="124" t="s">
        <v>0</v>
      </c>
      <c r="C2" s="125"/>
      <c r="D2" s="67" t="s">
        <v>88</v>
      </c>
      <c r="E2" s="68" t="s">
        <v>92</v>
      </c>
      <c r="F2" s="69"/>
      <c r="G2" s="70" t="s">
        <v>93</v>
      </c>
      <c r="H2" s="71"/>
      <c r="I2" s="71"/>
      <c r="J2" s="71"/>
      <c r="K2" s="71"/>
      <c r="L2" s="71"/>
      <c r="M2" s="71"/>
      <c r="N2" s="71"/>
      <c r="O2" s="72"/>
    </row>
    <row r="3" spans="1:26" s="18" customFormat="1" ht="21.75" customHeight="1" x14ac:dyDescent="0.15">
      <c r="A3" s="73"/>
      <c r="B3" s="124" t="s">
        <v>90</v>
      </c>
      <c r="C3" s="125"/>
      <c r="D3" s="74">
        <v>45292</v>
      </c>
      <c r="E3" s="68" t="s">
        <v>94</v>
      </c>
      <c r="F3" s="69"/>
      <c r="G3" s="118" t="s">
        <v>96</v>
      </c>
      <c r="H3" s="119"/>
      <c r="I3" s="119"/>
      <c r="J3" s="119"/>
      <c r="K3" s="119"/>
      <c r="L3" s="119"/>
      <c r="M3" s="119"/>
      <c r="N3" s="119"/>
      <c r="O3" s="120"/>
    </row>
    <row r="4" spans="1:26" s="18" customFormat="1" ht="21.75" customHeight="1" x14ac:dyDescent="0.15">
      <c r="A4" s="75"/>
      <c r="B4" s="124" t="s">
        <v>91</v>
      </c>
      <c r="C4" s="125"/>
      <c r="D4" s="69"/>
      <c r="E4" s="68" t="s">
        <v>95</v>
      </c>
      <c r="F4" s="69"/>
      <c r="G4" s="121"/>
      <c r="H4" s="122"/>
      <c r="I4" s="122"/>
      <c r="J4" s="122"/>
      <c r="K4" s="122"/>
      <c r="L4" s="122"/>
      <c r="M4" s="122"/>
      <c r="N4" s="122"/>
      <c r="O4" s="123"/>
      <c r="P4" s="76"/>
      <c r="Q4" s="76"/>
      <c r="R4" s="76"/>
    </row>
    <row r="5" spans="1:26" s="18" customFormat="1" ht="21.75" customHeight="1" x14ac:dyDescent="0.15">
      <c r="C5" s="117"/>
      <c r="D5" s="117"/>
      <c r="F5" s="77"/>
      <c r="G5" s="78"/>
      <c r="H5" s="78"/>
      <c r="I5" s="78"/>
      <c r="J5" s="78"/>
      <c r="K5" s="78"/>
      <c r="L5" s="78"/>
      <c r="M5" s="78"/>
      <c r="N5" s="78"/>
      <c r="O5" s="78"/>
      <c r="P5" s="76"/>
      <c r="Q5" s="76"/>
      <c r="R5" s="76"/>
    </row>
    <row r="6" spans="1:26" ht="36.75" customHeight="1" x14ac:dyDescent="0.15">
      <c r="B6" s="79" t="s">
        <v>103</v>
      </c>
      <c r="C6" s="80" t="s">
        <v>30</v>
      </c>
      <c r="D6" s="81" t="s">
        <v>102</v>
      </c>
      <c r="E6" s="82" t="s">
        <v>1</v>
      </c>
      <c r="F6" s="81" t="s">
        <v>2</v>
      </c>
      <c r="G6" s="83" t="s">
        <v>60</v>
      </c>
      <c r="H6" s="84" t="s">
        <v>3</v>
      </c>
      <c r="I6" s="84" t="s">
        <v>32</v>
      </c>
      <c r="J6" s="82" t="s">
        <v>4</v>
      </c>
      <c r="K6" s="82" t="s">
        <v>5</v>
      </c>
      <c r="L6" s="85" t="s">
        <v>6</v>
      </c>
      <c r="M6" s="85" t="s">
        <v>126</v>
      </c>
      <c r="N6" s="85" t="s">
        <v>7</v>
      </c>
      <c r="O6" s="80" t="s">
        <v>8</v>
      </c>
      <c r="P6" s="86" t="s">
        <v>28</v>
      </c>
      <c r="Q6" s="86" t="s">
        <v>29</v>
      </c>
      <c r="R6" s="87" t="s">
        <v>9</v>
      </c>
      <c r="X6" s="88"/>
      <c r="Y6" s="89"/>
      <c r="Z6" s="88"/>
    </row>
    <row r="7" spans="1:26" ht="17.25" customHeight="1" x14ac:dyDescent="0.15">
      <c r="B7" s="90" t="s">
        <v>97</v>
      </c>
      <c r="C7" s="1" t="str">
        <f ca="1">IF('Project Table'!$O7&lt;0,"r",IF(AND('Project Table'!$O7&gt;0,'Project Table'!$O7&lt;=Settings!$L$4),"i",IF('Project Table'!$J7="Complete","a","")))</f>
        <v>r</v>
      </c>
      <c r="D7" s="91" t="s">
        <v>10</v>
      </c>
      <c r="E7" s="92" t="s">
        <v>23</v>
      </c>
      <c r="F7" s="91"/>
      <c r="G7" s="91" t="s">
        <v>33</v>
      </c>
      <c r="H7" s="93" t="s">
        <v>40</v>
      </c>
      <c r="I7" s="93" t="s">
        <v>47</v>
      </c>
      <c r="J7" s="92" t="s">
        <v>22</v>
      </c>
      <c r="K7" s="94">
        <v>1</v>
      </c>
      <c r="L7" s="95">
        <v>45302</v>
      </c>
      <c r="M7" s="96">
        <v>3</v>
      </c>
      <c r="N7" s="97">
        <f>IF(AND(ProjectTable[[#This Row],[Start date]]&lt;&gt;"",$M7&lt;&gt;""),WORKDAY.INTL(ProjectTable[[#This Row],[Start date]]-1,$M7,1,Settings!$G$4:$G$52),"")</f>
        <v>45306</v>
      </c>
      <c r="O7" s="98">
        <f ca="1">IF(OR('Project Table'!$J7="Complete",ProjectTable[[#This Row],[Due date]]=""),"-",NETWORKDAYS.INTL(TODAY(),'Project Table'!$N7,1,Settings!$G$4:$G$42))</f>
        <v>-641</v>
      </c>
      <c r="P7" s="99">
        <v>1000</v>
      </c>
      <c r="Q7" s="100">
        <v>999</v>
      </c>
      <c r="R7" s="101"/>
      <c r="T7" s="102"/>
      <c r="U7" s="89"/>
      <c r="X7" s="88"/>
      <c r="Y7" s="89"/>
      <c r="Z7" s="88"/>
    </row>
    <row r="8" spans="1:26" ht="17.25" customHeight="1" outlineLevel="1" x14ac:dyDescent="0.15">
      <c r="B8" s="90" t="s">
        <v>97</v>
      </c>
      <c r="C8" s="1" t="str">
        <f ca="1">IF('Project Table'!$O8&lt;0,"r",IF(AND('Project Table'!$O8&gt;0,'Project Table'!$O8&lt;=Settings!$L$4),"i",IF('Project Table'!$J8="Complete","a","")))</f>
        <v>r</v>
      </c>
      <c r="D8" s="91" t="s">
        <v>13</v>
      </c>
      <c r="E8" s="92" t="s">
        <v>14</v>
      </c>
      <c r="F8" s="91"/>
      <c r="G8" s="91" t="s">
        <v>34</v>
      </c>
      <c r="H8" s="93" t="s">
        <v>41</v>
      </c>
      <c r="I8" s="93" t="s">
        <v>50</v>
      </c>
      <c r="J8" s="92" t="s">
        <v>12</v>
      </c>
      <c r="K8" s="94">
        <v>0.95</v>
      </c>
      <c r="L8" s="95">
        <v>45297</v>
      </c>
      <c r="M8" s="96">
        <v>50</v>
      </c>
      <c r="N8" s="97">
        <f>IF(AND(ProjectTable[[#This Row],[Start date]]&lt;&gt;"",$M8&lt;&gt;""),WORKDAY.INTL(ProjectTable[[#This Row],[Start date]]-1,$M8,1,Settings!$G$4:$G$52),"")</f>
        <v>45366</v>
      </c>
      <c r="O8" s="98">
        <f ca="1">IF(OR('Project Table'!$J8="Complete",ProjectTable[[#This Row],[Due date]]=""),"-",NETWORKDAYS.INTL(TODAY(),'Project Table'!$N8,1,Settings!$G$4:$G$42))</f>
        <v>-597</v>
      </c>
      <c r="P8" s="99">
        <v>1000</v>
      </c>
      <c r="Q8" s="100">
        <v>1000</v>
      </c>
      <c r="R8" s="101"/>
      <c r="T8" s="102"/>
      <c r="U8" s="89"/>
      <c r="X8" s="88"/>
      <c r="Y8" s="89"/>
      <c r="Z8" s="88"/>
    </row>
    <row r="9" spans="1:26" ht="17.25" customHeight="1" outlineLevel="1" x14ac:dyDescent="0.15">
      <c r="B9" s="90" t="s">
        <v>98</v>
      </c>
      <c r="C9" s="1" t="str">
        <f ca="1">IF('Project Table'!$O9&lt;0,"r",IF(AND('Project Table'!$O9&gt;0,'Project Table'!$O9&lt;=Settings!$L$4),"i",IF('Project Table'!$J9="Complete","a","")))</f>
        <v>r</v>
      </c>
      <c r="D9" s="91" t="s">
        <v>16</v>
      </c>
      <c r="E9" s="92" t="s">
        <v>19</v>
      </c>
      <c r="F9" s="91"/>
      <c r="G9" s="91" t="s">
        <v>34</v>
      </c>
      <c r="H9" s="93" t="s">
        <v>38</v>
      </c>
      <c r="I9" s="93" t="s">
        <v>50</v>
      </c>
      <c r="J9" s="92" t="s">
        <v>17</v>
      </c>
      <c r="K9" s="94">
        <v>0.3</v>
      </c>
      <c r="L9" s="95">
        <v>45349</v>
      </c>
      <c r="M9" s="96">
        <v>30</v>
      </c>
      <c r="N9" s="97">
        <f>IF(AND(ProjectTable[[#This Row],[Start date]]&lt;&gt;"",$M9&lt;&gt;""),WORKDAY.INTL(ProjectTable[[#This Row],[Start date]]-1,$M9,1,Settings!$G$4:$G$52),"")</f>
        <v>45390</v>
      </c>
      <c r="O9" s="98">
        <f ca="1">IF(OR('Project Table'!$J9="Complete",ProjectTable[[#This Row],[Due date]]=""),"-",NETWORKDAYS.INTL(TODAY(),'Project Table'!$N9,1,Settings!$G$4:$G$42))</f>
        <v>-581</v>
      </c>
      <c r="P9" s="99">
        <v>1000</v>
      </c>
      <c r="Q9" s="100">
        <v>1001</v>
      </c>
      <c r="R9" s="101"/>
      <c r="T9" s="102"/>
      <c r="U9" s="89"/>
      <c r="X9" s="88"/>
      <c r="Y9" s="89"/>
      <c r="Z9" s="88"/>
    </row>
    <row r="10" spans="1:26" ht="17.25" customHeight="1" outlineLevel="1" x14ac:dyDescent="0.15">
      <c r="B10" s="90" t="s">
        <v>99</v>
      </c>
      <c r="C10" s="1" t="str">
        <f ca="1">IF('Project Table'!$O10&lt;0,"r",IF(AND('Project Table'!$O10&gt;0,'Project Table'!$O10&lt;=Settings!$L$4),"i",IF('Project Table'!$J10="Complete","a","")))</f>
        <v>r</v>
      </c>
      <c r="D10" s="91" t="s">
        <v>18</v>
      </c>
      <c r="E10" s="92" t="s">
        <v>11</v>
      </c>
      <c r="F10" s="91"/>
      <c r="G10" s="91" t="s">
        <v>35</v>
      </c>
      <c r="H10" s="93" t="s">
        <v>43</v>
      </c>
      <c r="I10" s="93" t="s">
        <v>49</v>
      </c>
      <c r="J10" s="92" t="s">
        <v>20</v>
      </c>
      <c r="K10" s="94">
        <v>0.05</v>
      </c>
      <c r="L10" s="95">
        <v>45336</v>
      </c>
      <c r="M10" s="96">
        <v>10</v>
      </c>
      <c r="N10" s="97">
        <f>IF(AND(ProjectTable[[#This Row],[Start date]]&lt;&gt;"",$M10&lt;&gt;""),WORKDAY.INTL(ProjectTable[[#This Row],[Start date]]-1,$M10,1,Settings!$G$4:$G$52),"")</f>
        <v>45349</v>
      </c>
      <c r="O10" s="98">
        <f ca="1">IF(OR('Project Table'!$J10="Complete",ProjectTable[[#This Row],[Due date]]=""),"-",NETWORKDAYS.INTL(TODAY(),'Project Table'!$N10,1,Settings!$G$4:$G$42))</f>
        <v>-610</v>
      </c>
      <c r="P10" s="99">
        <v>5000</v>
      </c>
      <c r="Q10" s="100">
        <v>4500</v>
      </c>
      <c r="R10" s="101"/>
      <c r="T10" s="102"/>
      <c r="U10" s="89"/>
      <c r="X10" s="88"/>
      <c r="Y10" s="89"/>
      <c r="Z10" s="88"/>
    </row>
    <row r="11" spans="1:26" ht="17.25" customHeight="1" x14ac:dyDescent="0.15">
      <c r="B11" s="90" t="s">
        <v>97</v>
      </c>
      <c r="C11" s="1" t="str">
        <f ca="1">IF('Project Table'!$O11&lt;0,"r",IF(AND('Project Table'!$O11&gt;0,'Project Table'!$O11&lt;=Settings!$L$4),"i",IF('Project Table'!$J11="Complete","a","")))</f>
        <v>r</v>
      </c>
      <c r="D11" s="91" t="s">
        <v>21</v>
      </c>
      <c r="E11" s="92" t="s">
        <v>14</v>
      </c>
      <c r="F11" s="91"/>
      <c r="G11" s="91" t="s">
        <v>36</v>
      </c>
      <c r="H11" s="93" t="s">
        <v>45</v>
      </c>
      <c r="I11" s="93" t="s">
        <v>51</v>
      </c>
      <c r="J11" s="92" t="s">
        <v>17</v>
      </c>
      <c r="K11" s="94">
        <v>0.15</v>
      </c>
      <c r="L11" s="95">
        <v>45324</v>
      </c>
      <c r="M11" s="96">
        <v>10</v>
      </c>
      <c r="N11" s="97">
        <f>IF(AND(ProjectTable[[#This Row],[Start date]]&lt;&gt;"",$M11&lt;&gt;""),WORKDAY.INTL(ProjectTable[[#This Row],[Start date]]-1,$M11,1,Settings!$G$4:$G$52),"")</f>
        <v>45337</v>
      </c>
      <c r="O11" s="98">
        <f ca="1">IF(OR('Project Table'!$J11="Complete",ProjectTable[[#This Row],[Due date]]=""),"-",NETWORKDAYS.INTL(TODAY(),'Project Table'!$N11,1,Settings!$G$4:$G$42))</f>
        <v>-618</v>
      </c>
      <c r="P11" s="99">
        <v>23000</v>
      </c>
      <c r="Q11" s="100">
        <v>12000</v>
      </c>
      <c r="R11" s="101"/>
      <c r="T11" s="102"/>
      <c r="U11" s="89"/>
      <c r="X11" s="88"/>
      <c r="Y11" s="89"/>
      <c r="Z11" s="88"/>
    </row>
    <row r="12" spans="1:26" ht="17.25" customHeight="1" x14ac:dyDescent="0.15">
      <c r="B12" s="90" t="s">
        <v>98</v>
      </c>
      <c r="C12" s="1" t="str">
        <f ca="1">IF('Project Table'!$O12&lt;0,"r",IF(AND('Project Table'!$O12&gt;0,'Project Table'!$O12&lt;=Settings!$L$4),"i",IF('Project Table'!$J12="Complete","a","")))</f>
        <v>a</v>
      </c>
      <c r="D12" s="91" t="s">
        <v>26</v>
      </c>
      <c r="E12" s="92" t="s">
        <v>11</v>
      </c>
      <c r="F12" s="91"/>
      <c r="G12" s="91" t="s">
        <v>37</v>
      </c>
      <c r="H12" s="93" t="s">
        <v>42</v>
      </c>
      <c r="I12" s="93" t="s">
        <v>48</v>
      </c>
      <c r="J12" s="92" t="s">
        <v>15</v>
      </c>
      <c r="K12" s="94">
        <v>1</v>
      </c>
      <c r="L12" s="95">
        <v>45342</v>
      </c>
      <c r="M12" s="96">
        <v>65</v>
      </c>
      <c r="N12" s="97">
        <f>IF(AND(ProjectTable[[#This Row],[Start date]]&lt;&gt;"",$M12&lt;&gt;""),WORKDAY.INTL(ProjectTable[[#This Row],[Start date]]-1,$M12,1,Settings!$G$4:$G$52),"")</f>
        <v>45432</v>
      </c>
      <c r="O12" s="98" t="str">
        <f ca="1">IF(OR('Project Table'!$J12="Complete",ProjectTable[[#This Row],[Due date]]=""),"-",NETWORKDAYS.INTL(TODAY(),'Project Table'!$N12,1,Settings!$G$4:$G$42))</f>
        <v>-</v>
      </c>
      <c r="P12" s="99">
        <v>43000</v>
      </c>
      <c r="Q12" s="100">
        <v>40000</v>
      </c>
      <c r="R12" s="101"/>
      <c r="T12" s="102"/>
      <c r="U12" s="89"/>
      <c r="X12" s="88"/>
      <c r="Y12" s="89"/>
      <c r="Z12" s="88"/>
    </row>
    <row r="13" spans="1:26" ht="17.25" customHeight="1" x14ac:dyDescent="0.15">
      <c r="B13" s="90" t="s">
        <v>98</v>
      </c>
      <c r="C13" s="1" t="str">
        <f ca="1">IF('Project Table'!$O13&lt;0,"r",IF(AND('Project Table'!$O13&gt;0,'Project Table'!$O13&lt;=Settings!$L$4),"i",IF('Project Table'!$J13="Complete","a","")))</f>
        <v>r</v>
      </c>
      <c r="D13" s="91" t="s">
        <v>27</v>
      </c>
      <c r="E13" s="92" t="s">
        <v>14</v>
      </c>
      <c r="F13" s="91"/>
      <c r="G13" s="91" t="s">
        <v>33</v>
      </c>
      <c r="H13" s="93" t="s">
        <v>39</v>
      </c>
      <c r="I13" s="93" t="s">
        <v>47</v>
      </c>
      <c r="J13" s="92" t="s">
        <v>20</v>
      </c>
      <c r="K13" s="94">
        <v>0.5</v>
      </c>
      <c r="L13" s="95">
        <v>45319</v>
      </c>
      <c r="M13" s="96">
        <v>20</v>
      </c>
      <c r="N13" s="97">
        <f>IF(AND(ProjectTable[[#This Row],[Start date]]&lt;&gt;"",$M13&lt;&gt;""),WORKDAY.INTL(ProjectTable[[#This Row],[Start date]]-1,$M13,1,Settings!$G$4:$G$52),"")</f>
        <v>45345</v>
      </c>
      <c r="O13" s="98">
        <f ca="1">IF(OR('Project Table'!$J13="Complete",ProjectTable[[#This Row],[Due date]]=""),"-",NETWORKDAYS.INTL(TODAY(),'Project Table'!$N13,1,Settings!$G$4:$G$42))</f>
        <v>-612</v>
      </c>
      <c r="P13" s="99">
        <v>6000</v>
      </c>
      <c r="Q13" s="100">
        <v>6600</v>
      </c>
      <c r="R13" s="101"/>
      <c r="T13" s="102"/>
      <c r="U13" s="89"/>
      <c r="X13" s="88"/>
      <c r="Y13" s="89"/>
      <c r="Z13" s="88"/>
    </row>
    <row r="14" spans="1:26" ht="17.25" customHeight="1" x14ac:dyDescent="0.15">
      <c r="B14" s="90" t="s">
        <v>100</v>
      </c>
      <c r="C14" s="1" t="str">
        <f ca="1">IF('Project Table'!$O14&lt;0,"r",IF(AND('Project Table'!$O14&gt;0,'Project Table'!$O14&lt;=Settings!$L$4),"i",IF('Project Table'!$J14="Complete","a","")))</f>
        <v>r</v>
      </c>
      <c r="D14" s="91" t="s">
        <v>104</v>
      </c>
      <c r="E14" s="92" t="s">
        <v>23</v>
      </c>
      <c r="F14" s="91"/>
      <c r="G14" s="91" t="s">
        <v>33</v>
      </c>
      <c r="H14" s="93" t="s">
        <v>39</v>
      </c>
      <c r="I14" s="93" t="s">
        <v>47</v>
      </c>
      <c r="J14" s="92" t="s">
        <v>12</v>
      </c>
      <c r="K14" s="94">
        <v>0.3</v>
      </c>
      <c r="L14" s="95">
        <v>45302</v>
      </c>
      <c r="M14" s="96">
        <v>65</v>
      </c>
      <c r="N14" s="97">
        <f>IF(AND(ProjectTable[[#This Row],[Start date]]&lt;&gt;"",$M14&lt;&gt;""),WORKDAY.INTL(ProjectTable[[#This Row],[Start date]]-1,$M14,1,Settings!$G$4:$G$52),"")</f>
        <v>45392</v>
      </c>
      <c r="O14" s="98">
        <f ca="1">IF(OR('Project Table'!$J14="Complete",ProjectTable[[#This Row],[Due date]]=""),"-",NETWORKDAYS.INTL(TODAY(),'Project Table'!$N14,1,Settings!$G$4:$G$42))</f>
        <v>-579</v>
      </c>
      <c r="P14" s="99">
        <v>16000</v>
      </c>
      <c r="Q14" s="100">
        <v>16200</v>
      </c>
      <c r="R14" s="101"/>
      <c r="T14" s="102"/>
      <c r="U14" s="89"/>
      <c r="X14" s="88"/>
      <c r="Y14" s="89"/>
      <c r="Z14" s="88" t="str">
        <f>IF(AND(X14&lt;&gt;"",Y14&lt;&gt;""),WORKDAY(X14,Y14-1),"")</f>
        <v/>
      </c>
    </row>
    <row r="15" spans="1:26" ht="17.25" customHeight="1" x14ac:dyDescent="0.15">
      <c r="B15" s="90" t="s">
        <v>99</v>
      </c>
      <c r="C15" s="1" t="str">
        <f ca="1">IF('Project Table'!$O15&lt;0,"r",IF(AND('Project Table'!$O15&gt;0,'Project Table'!$O15&lt;=Settings!$L$4),"i",IF('Project Table'!$J15="Complete","a","")))</f>
        <v>r</v>
      </c>
      <c r="D15" s="91" t="s">
        <v>105</v>
      </c>
      <c r="E15" s="92" t="s">
        <v>23</v>
      </c>
      <c r="F15" s="91"/>
      <c r="G15" s="91" t="s">
        <v>36</v>
      </c>
      <c r="H15" s="93" t="s">
        <v>45</v>
      </c>
      <c r="I15" s="93" t="s">
        <v>51</v>
      </c>
      <c r="J15" s="92" t="s">
        <v>20</v>
      </c>
      <c r="K15" s="94">
        <v>0.7</v>
      </c>
      <c r="L15" s="95">
        <v>45296</v>
      </c>
      <c r="M15" s="96">
        <v>11</v>
      </c>
      <c r="N15" s="97">
        <f>IF(AND(ProjectTable[[#This Row],[Start date]]&lt;&gt;"",$M15&lt;&gt;""),WORKDAY.INTL(ProjectTable[[#This Row],[Start date]]-1,$M15,1,Settings!$G$4:$G$52),"")</f>
        <v>45310</v>
      </c>
      <c r="O15" s="98">
        <f ca="1">IF(OR('Project Table'!$J15="Complete",ProjectTable[[#This Row],[Due date]]=""),"-",NETWORKDAYS.INTL(TODAY(),'Project Table'!$N15,1,Settings!$G$4:$G$42))</f>
        <v>-637</v>
      </c>
      <c r="P15" s="99">
        <v>2000</v>
      </c>
      <c r="Q15" s="100">
        <v>2000</v>
      </c>
      <c r="R15" s="101"/>
      <c r="T15" s="102"/>
      <c r="U15" s="89"/>
      <c r="X15" s="88"/>
      <c r="Y15" s="89"/>
      <c r="Z15" s="88"/>
    </row>
    <row r="16" spans="1:26" ht="17.25" customHeight="1" x14ac:dyDescent="0.15">
      <c r="B16" s="90" t="s">
        <v>99</v>
      </c>
      <c r="C16" s="1" t="str">
        <f ca="1">IF('Project Table'!$O16&lt;0,"r",IF(AND('Project Table'!$O16&gt;0,'Project Table'!$O16&lt;=Settings!$L$4),"i",IF('Project Table'!$J16="Complete","a","")))</f>
        <v>a</v>
      </c>
      <c r="D16" s="91" t="s">
        <v>106</v>
      </c>
      <c r="E16" s="92" t="s">
        <v>14</v>
      </c>
      <c r="F16" s="91"/>
      <c r="G16" s="91" t="s">
        <v>33</v>
      </c>
      <c r="H16" s="93" t="s">
        <v>40</v>
      </c>
      <c r="I16" s="93" t="s">
        <v>47</v>
      </c>
      <c r="J16" s="92" t="s">
        <v>15</v>
      </c>
      <c r="K16" s="94">
        <v>1</v>
      </c>
      <c r="L16" s="95">
        <v>45301</v>
      </c>
      <c r="M16" s="96">
        <v>30</v>
      </c>
      <c r="N16" s="97">
        <f>IF(AND(ProjectTable[[#This Row],[Start date]]&lt;&gt;"",$M16&lt;&gt;""),WORKDAY.INTL(ProjectTable[[#This Row],[Start date]]-1,$M16,1,Settings!$G$4:$G$52),"")</f>
        <v>45342</v>
      </c>
      <c r="O16" s="98" t="str">
        <f ca="1">IF(OR('Project Table'!$J16="Complete",ProjectTable[[#This Row],[Due date]]=""),"-",NETWORKDAYS.INTL(TODAY(),'Project Table'!$N16,1,Settings!$G$4:$G$42))</f>
        <v>-</v>
      </c>
      <c r="P16" s="99">
        <v>22000</v>
      </c>
      <c r="Q16" s="100">
        <v>23500</v>
      </c>
      <c r="R16" s="101"/>
      <c r="T16" s="102"/>
      <c r="U16" s="89"/>
      <c r="X16" s="88"/>
      <c r="Y16" s="89"/>
      <c r="Z16" s="88"/>
    </row>
    <row r="17" spans="2:26" ht="17.25" customHeight="1" x14ac:dyDescent="0.15">
      <c r="B17" s="90" t="s">
        <v>101</v>
      </c>
      <c r="C17" s="1" t="str">
        <f ca="1">IF('Project Table'!$O17&lt;0,"r",IF(AND('Project Table'!$O17&gt;0,'Project Table'!$O17&lt;=Settings!$L$4),"i",IF('Project Table'!$J17="Complete","a","")))</f>
        <v>a</v>
      </c>
      <c r="D17" s="91" t="s">
        <v>107</v>
      </c>
      <c r="E17" s="92" t="s">
        <v>19</v>
      </c>
      <c r="F17" s="91"/>
      <c r="G17" s="91" t="s">
        <v>37</v>
      </c>
      <c r="H17" s="93" t="s">
        <v>42</v>
      </c>
      <c r="I17" s="93" t="s">
        <v>48</v>
      </c>
      <c r="J17" s="92" t="s">
        <v>15</v>
      </c>
      <c r="K17" s="94">
        <v>1</v>
      </c>
      <c r="L17" s="95">
        <v>45302</v>
      </c>
      <c r="M17" s="96">
        <v>50</v>
      </c>
      <c r="N17" s="97">
        <f>IF(AND(ProjectTable[[#This Row],[Start date]]&lt;&gt;"",$M17&lt;&gt;""),WORKDAY.INTL(ProjectTable[[#This Row],[Start date]]-1,$M17,1,Settings!$G$4:$G$52),"")</f>
        <v>45371</v>
      </c>
      <c r="O17" s="98" t="str">
        <f ca="1">IF(OR('Project Table'!$J17="Complete",ProjectTable[[#This Row],[Due date]]=""),"-",NETWORKDAYS.INTL(TODAY(),'Project Table'!$N17,1,Settings!$G$4:$G$42))</f>
        <v>-</v>
      </c>
      <c r="P17" s="99">
        <v>1800</v>
      </c>
      <c r="Q17" s="100">
        <v>1500</v>
      </c>
      <c r="R17" s="101"/>
      <c r="T17" s="102"/>
      <c r="U17" s="89"/>
      <c r="X17" s="88"/>
      <c r="Y17" s="89"/>
      <c r="Z17" s="88"/>
    </row>
    <row r="18" spans="2:26" ht="17.25" customHeight="1" x14ac:dyDescent="0.15">
      <c r="B18" s="90" t="s">
        <v>101</v>
      </c>
      <c r="C18" s="1" t="str">
        <f ca="1">IF('Project Table'!$O18&lt;0,"r",IF(AND('Project Table'!$O18&gt;0,'Project Table'!$O18&lt;=Settings!$L$4),"i",IF('Project Table'!$J18="Complete","a","")))</f>
        <v>r</v>
      </c>
      <c r="D18" s="91" t="s">
        <v>108</v>
      </c>
      <c r="E18" s="92" t="s">
        <v>11</v>
      </c>
      <c r="F18" s="91"/>
      <c r="G18" s="91" t="s">
        <v>37</v>
      </c>
      <c r="H18" s="93" t="s">
        <v>42</v>
      </c>
      <c r="I18" s="93" t="s">
        <v>48</v>
      </c>
      <c r="J18" s="92" t="s">
        <v>12</v>
      </c>
      <c r="K18" s="94">
        <v>0.3</v>
      </c>
      <c r="L18" s="95">
        <v>45334</v>
      </c>
      <c r="M18" s="96">
        <v>300</v>
      </c>
      <c r="N18" s="97">
        <f>IF(AND(ProjectTable[[#This Row],[Start date]]&lt;&gt;"",$M18&lt;&gt;""),WORKDAY.INTL(ProjectTable[[#This Row],[Start date]]-1,$M18,1,Settings!$G$4:$G$52),"")</f>
        <v>45755</v>
      </c>
      <c r="O18" s="98">
        <f ca="1">IF(OR('Project Table'!$J18="Complete",ProjectTable[[#This Row],[Due date]]=""),"-",NETWORKDAYS.INTL(TODAY(),'Project Table'!$N18,1,Settings!$G$4:$G$42))</f>
        <v>-322</v>
      </c>
      <c r="P18" s="99">
        <v>19000</v>
      </c>
      <c r="Q18" s="100">
        <v>21300</v>
      </c>
      <c r="R18" s="101"/>
      <c r="T18" s="102"/>
      <c r="U18" s="89"/>
      <c r="X18" s="88"/>
      <c r="Y18" s="89"/>
      <c r="Z18" s="88"/>
    </row>
    <row r="19" spans="2:26" ht="17.25" customHeight="1" x14ac:dyDescent="0.15">
      <c r="B19" s="90" t="s">
        <v>100</v>
      </c>
      <c r="C19" s="1" t="str">
        <f ca="1">IF('Project Table'!$O19&lt;0,"r",IF(AND('Project Table'!$O19&gt;0,'Project Table'!$O19&lt;=Settings!$L$4),"i",IF('Project Table'!$J19="Complete","a","")))</f>
        <v/>
      </c>
      <c r="D19" s="91" t="s">
        <v>109</v>
      </c>
      <c r="E19" s="92" t="s">
        <v>23</v>
      </c>
      <c r="F19" s="91"/>
      <c r="G19" s="91" t="s">
        <v>35</v>
      </c>
      <c r="H19" s="93" t="s">
        <v>43</v>
      </c>
      <c r="I19" s="93" t="s">
        <v>49</v>
      </c>
      <c r="J19" s="92" t="s">
        <v>17</v>
      </c>
      <c r="K19" s="94"/>
      <c r="L19" s="95">
        <v>45581</v>
      </c>
      <c r="M19" s="96"/>
      <c r="N19" s="97" t="str">
        <f>IF(AND(ProjectTable[[#This Row],[Start date]]&lt;&gt;"",$M19&lt;&gt;""),WORKDAY.INTL(ProjectTable[[#This Row],[Start date]]-1,$M19,1,Settings!$G$4:$G$52),"")</f>
        <v/>
      </c>
      <c r="O19" s="98" t="str">
        <f ca="1">IF(OR('Project Table'!$J19="Complete",ProjectTable[[#This Row],[Due date]]=""),"-",NETWORKDAYS.INTL(TODAY(),'Project Table'!$N19,1,Settings!$G$4:$G$42))</f>
        <v>-</v>
      </c>
      <c r="P19" s="99">
        <v>9000</v>
      </c>
      <c r="Q19" s="100">
        <v>0</v>
      </c>
      <c r="R19" s="101"/>
      <c r="T19" s="102"/>
      <c r="U19" s="89"/>
      <c r="X19" s="88"/>
      <c r="Y19" s="89"/>
      <c r="Z19" s="88"/>
    </row>
    <row r="20" spans="2:26" ht="17.25" customHeight="1" x14ac:dyDescent="0.15">
      <c r="B20" s="90" t="s">
        <v>98</v>
      </c>
      <c r="C20" s="1" t="str">
        <f ca="1">IF('Project Table'!$O20&lt;0,"r",IF(AND('Project Table'!$O20&gt;0,'Project Table'!$O20&lt;=Settings!$L$4),"i",IF('Project Table'!$J20="Complete","a","")))</f>
        <v>a</v>
      </c>
      <c r="D20" s="91" t="s">
        <v>110</v>
      </c>
      <c r="E20" s="92" t="s">
        <v>14</v>
      </c>
      <c r="F20" s="91"/>
      <c r="G20" s="91" t="s">
        <v>35</v>
      </c>
      <c r="H20" s="93" t="s">
        <v>44</v>
      </c>
      <c r="I20" s="93" t="s">
        <v>49</v>
      </c>
      <c r="J20" s="92" t="s">
        <v>15</v>
      </c>
      <c r="K20" s="94">
        <v>1</v>
      </c>
      <c r="L20" s="95">
        <v>45294</v>
      </c>
      <c r="M20" s="96">
        <v>43</v>
      </c>
      <c r="N20" s="97">
        <f>IF(AND(ProjectTable[[#This Row],[Start date]]&lt;&gt;"",$M20&lt;&gt;""),WORKDAY.INTL(ProjectTable[[#This Row],[Start date]]-1,$M20,1,Settings!$G$4:$G$52),"")</f>
        <v>45352</v>
      </c>
      <c r="O20" s="98" t="str">
        <f ca="1">IF(OR('Project Table'!$J20="Complete",ProjectTable[[#This Row],[Due date]]=""),"-",NETWORKDAYS.INTL(TODAY(),'Project Table'!$N20,1,Settings!$G$4:$G$42))</f>
        <v>-</v>
      </c>
      <c r="P20" s="99">
        <v>34000</v>
      </c>
      <c r="Q20" s="100">
        <v>33700</v>
      </c>
      <c r="R20" s="101"/>
      <c r="T20" s="102"/>
      <c r="U20" s="89"/>
      <c r="X20" s="88"/>
      <c r="Y20" s="89"/>
      <c r="Z20" s="88"/>
    </row>
    <row r="21" spans="2:26" ht="17.25" customHeight="1" x14ac:dyDescent="0.15">
      <c r="B21" s="90" t="s">
        <v>98</v>
      </c>
      <c r="C21" s="1" t="str">
        <f ca="1">IF('Project Table'!$O21&lt;0,"r",IF(AND('Project Table'!$O21&gt;0,'Project Table'!$O21&lt;=Settings!$L$4),"i",IF('Project Table'!$J21="Complete","a","")))</f>
        <v>r</v>
      </c>
      <c r="D21" s="91" t="s">
        <v>111</v>
      </c>
      <c r="E21" s="92" t="s">
        <v>14</v>
      </c>
      <c r="F21" s="91"/>
      <c r="G21" s="91" t="s">
        <v>34</v>
      </c>
      <c r="H21" s="93" t="s">
        <v>41</v>
      </c>
      <c r="I21" s="93" t="s">
        <v>50</v>
      </c>
      <c r="J21" s="92" t="s">
        <v>22</v>
      </c>
      <c r="K21" s="94">
        <v>1</v>
      </c>
      <c r="L21" s="95">
        <v>45297</v>
      </c>
      <c r="M21" s="96">
        <v>185</v>
      </c>
      <c r="N21" s="97">
        <f>IF(AND(ProjectTable[[#This Row],[Start date]]&lt;&gt;"",$M21&lt;&gt;""),WORKDAY.INTL(ProjectTable[[#This Row],[Start date]]-1,$M21,1,Settings!$G$4:$G$52),"")</f>
        <v>45558</v>
      </c>
      <c r="O21" s="98">
        <f ca="1">IF(OR('Project Table'!$J21="Complete",ProjectTable[[#This Row],[Due date]]=""),"-",NETWORKDAYS.INTL(TODAY(),'Project Table'!$N21,1,Settings!$G$4:$G$42))</f>
        <v>-462</v>
      </c>
      <c r="P21" s="99">
        <v>11500</v>
      </c>
      <c r="Q21" s="100">
        <v>11100</v>
      </c>
      <c r="R21" s="101"/>
      <c r="T21" s="102"/>
      <c r="U21" s="89"/>
      <c r="X21" s="88"/>
      <c r="Y21" s="89"/>
      <c r="Z21" s="88"/>
    </row>
    <row r="22" spans="2:26" ht="17.25" customHeight="1" x14ac:dyDescent="0.15">
      <c r="B22" s="90" t="s">
        <v>101</v>
      </c>
      <c r="C22" s="1" t="str">
        <f ca="1">IF('Project Table'!$O22&lt;0,"r",IF(AND('Project Table'!$O22&gt;0,'Project Table'!$O22&lt;=Settings!$L$4),"i",IF('Project Table'!$J22="Complete","a","")))</f>
        <v>r</v>
      </c>
      <c r="D22" s="91" t="s">
        <v>112</v>
      </c>
      <c r="E22" s="92" t="s">
        <v>14</v>
      </c>
      <c r="F22" s="91"/>
      <c r="G22" s="91" t="s">
        <v>33</v>
      </c>
      <c r="H22" s="93" t="s">
        <v>41</v>
      </c>
      <c r="I22" s="93" t="s">
        <v>47</v>
      </c>
      <c r="J22" s="92" t="s">
        <v>12</v>
      </c>
      <c r="K22" s="94">
        <v>0.1</v>
      </c>
      <c r="L22" s="95">
        <v>45319</v>
      </c>
      <c r="M22" s="96">
        <v>320</v>
      </c>
      <c r="N22" s="97">
        <f>IF(AND(ProjectTable[[#This Row],[Start date]]&lt;&gt;"",$M22&lt;&gt;""),WORKDAY.INTL(ProjectTable[[#This Row],[Start date]]-1,$M22,1,Settings!$G$4:$G$52),"")</f>
        <v>45769</v>
      </c>
      <c r="O22" s="98">
        <f ca="1">IF(OR('Project Table'!$J22="Complete",ProjectTable[[#This Row],[Due date]]=""),"-",NETWORKDAYS.INTL(TODAY(),'Project Table'!$N22,1,Settings!$G$4:$G$42))</f>
        <v>-312</v>
      </c>
      <c r="P22" s="99">
        <v>3800</v>
      </c>
      <c r="Q22" s="100">
        <v>800</v>
      </c>
      <c r="R22" s="101"/>
      <c r="T22" s="102"/>
      <c r="U22" s="89"/>
      <c r="X22" s="88"/>
      <c r="Y22" s="89"/>
      <c r="Z22" s="88"/>
    </row>
    <row r="23" spans="2:26" ht="17.25" customHeight="1" x14ac:dyDescent="0.15">
      <c r="B23" s="90" t="s">
        <v>101</v>
      </c>
      <c r="C23" s="1" t="str">
        <f ca="1">IF('Project Table'!$O23&lt;0,"r",IF(AND('Project Table'!$O23&gt;0,'Project Table'!$O23&lt;=Settings!$L$4),"i",IF('Project Table'!$J23="Complete","a","")))</f>
        <v>r</v>
      </c>
      <c r="D23" s="91" t="s">
        <v>113</v>
      </c>
      <c r="E23" s="92" t="s">
        <v>14</v>
      </c>
      <c r="F23" s="91"/>
      <c r="G23" s="91" t="s">
        <v>33</v>
      </c>
      <c r="H23" s="93" t="s">
        <v>39</v>
      </c>
      <c r="I23" s="93" t="s">
        <v>47</v>
      </c>
      <c r="J23" s="92" t="s">
        <v>12</v>
      </c>
      <c r="K23" s="94">
        <v>0.25</v>
      </c>
      <c r="L23" s="95">
        <v>45298</v>
      </c>
      <c r="M23" s="96">
        <v>220</v>
      </c>
      <c r="N23" s="97">
        <f>IF(AND(ProjectTable[[#This Row],[Start date]]&lt;&gt;"",$M23&lt;&gt;""),WORKDAY.INTL(ProjectTable[[#This Row],[Start date]]-1,$M23,1,Settings!$G$4:$G$52),"")</f>
        <v>45607</v>
      </c>
      <c r="O23" s="98">
        <f ca="1">IF(OR('Project Table'!$J23="Complete",ProjectTable[[#This Row],[Due date]]=""),"-",NETWORKDAYS.INTL(TODAY(),'Project Table'!$N23,1,Settings!$G$4:$G$42))</f>
        <v>-427</v>
      </c>
      <c r="P23" s="99">
        <v>4900</v>
      </c>
      <c r="Q23" s="100">
        <v>2000</v>
      </c>
      <c r="R23" s="101"/>
      <c r="T23" s="102"/>
      <c r="U23" s="89"/>
      <c r="X23" s="88"/>
      <c r="Y23" s="89"/>
      <c r="Z23" s="88"/>
    </row>
    <row r="24" spans="2:26" ht="17.25" customHeight="1" x14ac:dyDescent="0.15">
      <c r="B24" s="90" t="s">
        <v>101</v>
      </c>
      <c r="C24" s="1" t="str">
        <f ca="1">IF('Project Table'!$O24&lt;0,"r",IF(AND('Project Table'!$O24&gt;0,'Project Table'!$O24&lt;=Settings!$L$4),"i",IF('Project Table'!$J24="Complete","a","")))</f>
        <v>r</v>
      </c>
      <c r="D24" s="91" t="s">
        <v>114</v>
      </c>
      <c r="E24" s="92" t="s">
        <v>19</v>
      </c>
      <c r="F24" s="91"/>
      <c r="G24" s="91" t="s">
        <v>37</v>
      </c>
      <c r="H24" s="93" t="s">
        <v>42</v>
      </c>
      <c r="I24" s="93" t="s">
        <v>48</v>
      </c>
      <c r="J24" s="92" t="s">
        <v>17</v>
      </c>
      <c r="K24" s="94">
        <v>0.8</v>
      </c>
      <c r="L24" s="95">
        <v>45299</v>
      </c>
      <c r="M24" s="96">
        <v>173</v>
      </c>
      <c r="N24" s="97">
        <f>IF(AND(ProjectTable[[#This Row],[Start date]]&lt;&gt;"",$M24&lt;&gt;""),WORKDAY.INTL(ProjectTable[[#This Row],[Start date]]-1,$M24,1,Settings!$G$4:$G$52),"")</f>
        <v>45540</v>
      </c>
      <c r="O24" s="98">
        <f ca="1">IF(OR('Project Table'!$J24="Complete",ProjectTable[[#This Row],[Due date]]=""),"-",NETWORKDAYS.INTL(TODAY(),'Project Table'!$N24,1,Settings!$G$4:$G$42))</f>
        <v>-474</v>
      </c>
      <c r="P24" s="99">
        <v>5000</v>
      </c>
      <c r="Q24" s="100">
        <v>600</v>
      </c>
      <c r="R24" s="101"/>
      <c r="T24" s="102"/>
      <c r="U24" s="89"/>
      <c r="X24" s="88"/>
      <c r="Y24" s="89"/>
      <c r="Z24" s="88"/>
    </row>
    <row r="25" spans="2:26" ht="17.25" customHeight="1" x14ac:dyDescent="0.15">
      <c r="B25" s="90" t="s">
        <v>99</v>
      </c>
      <c r="C25" s="1" t="str">
        <f ca="1">IF('Project Table'!$O25&lt;0,"r",IF(AND('Project Table'!$O25&gt;0,'Project Table'!$O25&lt;=Settings!$L$4),"i",IF('Project Table'!$J25="Complete","a","")))</f>
        <v>r</v>
      </c>
      <c r="D25" s="91" t="s">
        <v>115</v>
      </c>
      <c r="E25" s="92" t="s">
        <v>14</v>
      </c>
      <c r="F25" s="91"/>
      <c r="G25" s="91" t="s">
        <v>34</v>
      </c>
      <c r="H25" s="93" t="s">
        <v>41</v>
      </c>
      <c r="I25" s="93" t="s">
        <v>50</v>
      </c>
      <c r="J25" s="92" t="s">
        <v>20</v>
      </c>
      <c r="K25" s="94">
        <v>0.05</v>
      </c>
      <c r="L25" s="95">
        <v>45314</v>
      </c>
      <c r="M25" s="96">
        <v>25</v>
      </c>
      <c r="N25" s="97">
        <f>IF(AND(ProjectTable[[#This Row],[Start date]]&lt;&gt;"",$M25&lt;&gt;""),WORKDAY.INTL(ProjectTable[[#This Row],[Start date]]-1,$M25,1,Settings!$G$4:$G$52),"")</f>
        <v>45348</v>
      </c>
      <c r="O25" s="98">
        <f ca="1">IF(OR('Project Table'!$J25="Complete",ProjectTable[[#This Row],[Due date]]=""),"-",NETWORKDAYS.INTL(TODAY(),'Project Table'!$N25,1,Settings!$G$4:$G$42))</f>
        <v>-611</v>
      </c>
      <c r="P25" s="99">
        <v>23000</v>
      </c>
      <c r="Q25" s="100">
        <v>20000</v>
      </c>
      <c r="R25" s="101"/>
      <c r="T25" s="102"/>
      <c r="U25" s="89"/>
      <c r="X25" s="88"/>
      <c r="Y25" s="89"/>
      <c r="Z25" s="88"/>
    </row>
    <row r="26" spans="2:26" ht="17.25" customHeight="1" x14ac:dyDescent="0.15">
      <c r="B26" s="90" t="s">
        <v>100</v>
      </c>
      <c r="C26" s="1" t="str">
        <f ca="1">IF('Project Table'!$O26&lt;0,"r",IF(AND('Project Table'!$O26&gt;0,'Project Table'!$O26&lt;=Settings!$L$4),"i",IF('Project Table'!$J26="Complete","a","")))</f>
        <v>r</v>
      </c>
      <c r="D26" s="91" t="s">
        <v>116</v>
      </c>
      <c r="E26" s="92" t="s">
        <v>11</v>
      </c>
      <c r="F26" s="91"/>
      <c r="G26" s="91" t="s">
        <v>35</v>
      </c>
      <c r="H26" s="93" t="s">
        <v>44</v>
      </c>
      <c r="I26" s="93" t="s">
        <v>49</v>
      </c>
      <c r="J26" s="92" t="s">
        <v>22</v>
      </c>
      <c r="K26" s="94">
        <v>1</v>
      </c>
      <c r="L26" s="95">
        <v>45309</v>
      </c>
      <c r="M26" s="96">
        <v>200</v>
      </c>
      <c r="N26" s="97">
        <f>IF(AND(ProjectTable[[#This Row],[Start date]]&lt;&gt;"",$M26&lt;&gt;""),WORKDAY.INTL(ProjectTable[[#This Row],[Start date]]-1,$M26,1,Settings!$G$4:$G$52),"")</f>
        <v>45589</v>
      </c>
      <c r="O26" s="98">
        <f ca="1">IF(OR('Project Table'!$J26="Complete",ProjectTable[[#This Row],[Due date]]=""),"-",NETWORKDAYS.INTL(TODAY(),'Project Table'!$N26,1,Settings!$G$4:$G$42))</f>
        <v>-439</v>
      </c>
      <c r="P26" s="99">
        <v>43000</v>
      </c>
      <c r="Q26" s="100">
        <v>36000</v>
      </c>
      <c r="R26" s="101"/>
      <c r="T26" s="102"/>
      <c r="U26" s="89"/>
      <c r="X26" s="88"/>
      <c r="Y26" s="89"/>
      <c r="Z26" s="88"/>
    </row>
    <row r="27" spans="2:26" ht="17.25" customHeight="1" x14ac:dyDescent="0.15">
      <c r="B27" s="90" t="s">
        <v>99</v>
      </c>
      <c r="C27" s="1" t="str">
        <f ca="1">IF('Project Table'!$O27&lt;0,"r",IF(AND('Project Table'!$O27&gt;0,'Project Table'!$O27&lt;=Settings!$L$4),"i",IF('Project Table'!$J27="Complete","a","")))</f>
        <v>r</v>
      </c>
      <c r="D27" s="91" t="s">
        <v>117</v>
      </c>
      <c r="E27" s="92" t="s">
        <v>23</v>
      </c>
      <c r="F27" s="91"/>
      <c r="G27" s="91" t="s">
        <v>34</v>
      </c>
      <c r="H27" s="93" t="s">
        <v>38</v>
      </c>
      <c r="I27" s="93" t="s">
        <v>50</v>
      </c>
      <c r="J27" s="92" t="s">
        <v>20</v>
      </c>
      <c r="K27" s="94">
        <v>0.5</v>
      </c>
      <c r="L27" s="95">
        <v>45312</v>
      </c>
      <c r="M27" s="96">
        <v>20</v>
      </c>
      <c r="N27" s="97">
        <f>IF(AND(ProjectTable[[#This Row],[Start date]]&lt;&gt;"",$M27&lt;&gt;""),WORKDAY.INTL(ProjectTable[[#This Row],[Start date]]-1,$M27,1,Settings!$G$4:$G$52),"")</f>
        <v>45338</v>
      </c>
      <c r="O27" s="98">
        <f ca="1">IF(OR('Project Table'!$J27="Complete",ProjectTable[[#This Row],[Due date]]=""),"-",NETWORKDAYS.INTL(TODAY(),'Project Table'!$N27,1,Settings!$G$4:$G$42))</f>
        <v>-617</v>
      </c>
      <c r="P27" s="99">
        <v>6000</v>
      </c>
      <c r="Q27" s="100">
        <v>9000</v>
      </c>
      <c r="R27" s="101"/>
      <c r="T27" s="102"/>
      <c r="U27" s="89"/>
      <c r="X27" s="88"/>
      <c r="Y27" s="89"/>
      <c r="Z27" s="88"/>
    </row>
    <row r="28" spans="2:26" ht="17.25" customHeight="1" x14ac:dyDescent="0.15">
      <c r="B28" s="90" t="s">
        <v>99</v>
      </c>
      <c r="C28" s="1" t="str">
        <f ca="1">IF('Project Table'!$O28&lt;0,"r",IF(AND('Project Table'!$O28&gt;0,'Project Table'!$O28&lt;=Settings!$L$4),"i",IF('Project Table'!$J28="Complete","a","")))</f>
        <v>a</v>
      </c>
      <c r="D28" s="91" t="s">
        <v>118</v>
      </c>
      <c r="E28" s="92" t="s">
        <v>23</v>
      </c>
      <c r="F28" s="91"/>
      <c r="G28" s="91" t="s">
        <v>36</v>
      </c>
      <c r="H28" s="93" t="s">
        <v>45</v>
      </c>
      <c r="I28" s="93" t="s">
        <v>51</v>
      </c>
      <c r="J28" s="92" t="s">
        <v>15</v>
      </c>
      <c r="K28" s="94">
        <v>1</v>
      </c>
      <c r="L28" s="95">
        <v>45303</v>
      </c>
      <c r="M28" s="96">
        <v>260</v>
      </c>
      <c r="N28" s="97">
        <f>IF(AND(ProjectTable[[#This Row],[Start date]]&lt;&gt;"",$M28&lt;&gt;""),WORKDAY.INTL(ProjectTable[[#This Row],[Start date]]-1,$M28,1,Settings!$G$4:$G$52),"")</f>
        <v>45670</v>
      </c>
      <c r="O28" s="98" t="str">
        <f ca="1">IF(OR('Project Table'!$J28="Complete",ProjectTable[[#This Row],[Due date]]=""),"-",NETWORKDAYS.INTL(TODAY(),'Project Table'!$N28,1,Settings!$G$4:$G$42))</f>
        <v>-</v>
      </c>
      <c r="P28" s="99">
        <v>16000</v>
      </c>
      <c r="Q28" s="100">
        <v>16300</v>
      </c>
      <c r="R28" s="101"/>
      <c r="T28" s="102"/>
      <c r="U28" s="89"/>
      <c r="X28" s="88"/>
      <c r="Y28" s="89"/>
      <c r="Z28" s="88"/>
    </row>
    <row r="29" spans="2:26" ht="17.25" customHeight="1" x14ac:dyDescent="0.15">
      <c r="B29" s="90" t="s">
        <v>97</v>
      </c>
      <c r="C29" s="1" t="str">
        <f ca="1">IF('Project Table'!$O29&lt;0,"r",IF(AND('Project Table'!$O29&gt;0,'Project Table'!$O29&lt;=Settings!$L$4),"i",IF('Project Table'!$J29="Complete","a","")))</f>
        <v/>
      </c>
      <c r="D29" s="91" t="s">
        <v>119</v>
      </c>
      <c r="E29" s="92" t="s">
        <v>11</v>
      </c>
      <c r="F29" s="91"/>
      <c r="G29" s="91" t="s">
        <v>35</v>
      </c>
      <c r="H29" s="93" t="s">
        <v>44</v>
      </c>
      <c r="I29" s="93" t="s">
        <v>49</v>
      </c>
      <c r="J29" s="92" t="s">
        <v>73</v>
      </c>
      <c r="K29" s="94"/>
      <c r="L29" s="95">
        <v>45398</v>
      </c>
      <c r="M29" s="96"/>
      <c r="N29" s="97" t="str">
        <f>IF(AND(ProjectTable[[#This Row],[Start date]]&lt;&gt;"",$M29&lt;&gt;""),WORKDAY.INTL(ProjectTable[[#This Row],[Start date]]-1,$M29,1,Settings!$G$4:$G$52),"")</f>
        <v/>
      </c>
      <c r="O29" s="98" t="str">
        <f ca="1">IF(OR('Project Table'!$J29="Complete",ProjectTable[[#This Row],[Due date]]=""),"-",NETWORKDAYS.INTL(TODAY(),'Project Table'!$N29,1,Settings!$G$4:$G$42))</f>
        <v>-</v>
      </c>
      <c r="P29" s="99">
        <v>2000</v>
      </c>
      <c r="Q29" s="100">
        <v>0</v>
      </c>
      <c r="R29" s="101"/>
      <c r="T29" s="102"/>
      <c r="U29" s="89"/>
      <c r="X29" s="88"/>
      <c r="Y29" s="89"/>
      <c r="Z29" s="88"/>
    </row>
    <row r="30" spans="2:26" ht="17.25" customHeight="1" x14ac:dyDescent="0.15">
      <c r="B30" s="90" t="s">
        <v>97</v>
      </c>
      <c r="C30" s="1" t="str">
        <f ca="1">IF('Project Table'!$O30&lt;0,"r",IF(AND('Project Table'!$O30&gt;0,'Project Table'!$O30&lt;=Settings!$L$4),"i",IF('Project Table'!$J30="Complete","a","")))</f>
        <v>r</v>
      </c>
      <c r="D30" s="91" t="s">
        <v>120</v>
      </c>
      <c r="E30" s="92" t="s">
        <v>14</v>
      </c>
      <c r="F30" s="91"/>
      <c r="G30" s="91" t="s">
        <v>36</v>
      </c>
      <c r="H30" s="93" t="s">
        <v>45</v>
      </c>
      <c r="I30" s="93" t="s">
        <v>51</v>
      </c>
      <c r="J30" s="92" t="s">
        <v>12</v>
      </c>
      <c r="K30" s="94">
        <v>0.7</v>
      </c>
      <c r="L30" s="95">
        <v>45294</v>
      </c>
      <c r="M30" s="96">
        <v>176</v>
      </c>
      <c r="N30" s="97">
        <f>IF(AND(ProjectTable[[#This Row],[Start date]]&lt;&gt;"",$M30&lt;&gt;""),WORKDAY.INTL(ProjectTable[[#This Row],[Start date]]-1,$M30,1,Settings!$G$4:$G$52),"")</f>
        <v>45540</v>
      </c>
      <c r="O30" s="98">
        <f ca="1">IF(OR('Project Table'!$J30="Complete",ProjectTable[[#This Row],[Due date]]=""),"-",NETWORKDAYS.INTL(TODAY(),'Project Table'!$N30,1,Settings!$G$4:$G$42))</f>
        <v>-474</v>
      </c>
      <c r="P30" s="99">
        <v>22000</v>
      </c>
      <c r="Q30" s="100">
        <v>18600</v>
      </c>
      <c r="R30" s="101"/>
      <c r="T30" s="102"/>
      <c r="U30" s="89"/>
      <c r="X30" s="88"/>
      <c r="Y30" s="89"/>
      <c r="Z30" s="88"/>
    </row>
    <row r="31" spans="2:26" ht="17.25" customHeight="1" x14ac:dyDescent="0.15">
      <c r="B31" s="90" t="s">
        <v>101</v>
      </c>
      <c r="C31" s="1" t="str">
        <f ca="1">IF('Project Table'!$O31&lt;0,"r",IF(AND('Project Table'!$O31&gt;0,'Project Table'!$O31&lt;=Settings!$L$4),"i",IF('Project Table'!$J31="Complete","a","")))</f>
        <v>r</v>
      </c>
      <c r="D31" s="91" t="s">
        <v>121</v>
      </c>
      <c r="E31" s="92" t="s">
        <v>23</v>
      </c>
      <c r="F31" s="91"/>
      <c r="G31" s="91" t="s">
        <v>37</v>
      </c>
      <c r="H31" s="93" t="s">
        <v>42</v>
      </c>
      <c r="I31" s="93" t="s">
        <v>48</v>
      </c>
      <c r="J31" s="92" t="s">
        <v>17</v>
      </c>
      <c r="K31" s="94"/>
      <c r="L31" s="95">
        <v>45328</v>
      </c>
      <c r="M31" s="96">
        <v>100</v>
      </c>
      <c r="N31" s="97">
        <f>IF(AND(ProjectTable[[#This Row],[Start date]]&lt;&gt;"",$M31&lt;&gt;""),WORKDAY.INTL(ProjectTable[[#This Row],[Start date]]-1,$M31,1,Settings!$G$4:$G$52),"")</f>
        <v>45467</v>
      </c>
      <c r="O31" s="98">
        <f ca="1">IF(OR('Project Table'!$J31="Complete",ProjectTable[[#This Row],[Due date]]=""),"-",NETWORKDAYS.INTL(TODAY(),'Project Table'!$N31,1,Settings!$G$4:$G$42))</f>
        <v>-526</v>
      </c>
      <c r="P31" s="99">
        <v>13600</v>
      </c>
      <c r="Q31" s="100">
        <v>0</v>
      </c>
      <c r="R31" s="101"/>
      <c r="T31" s="102"/>
      <c r="U31" s="89"/>
      <c r="X31" s="88"/>
      <c r="Y31" s="89"/>
      <c r="Z31" s="88"/>
    </row>
    <row r="32" spans="2:26" ht="17.25" customHeight="1" x14ac:dyDescent="0.15">
      <c r="B32" s="90" t="s">
        <v>98</v>
      </c>
      <c r="C32" s="1" t="str">
        <f ca="1">IF('Project Table'!$O32&lt;0,"r",IF(AND('Project Table'!$O32&gt;0,'Project Table'!$O32&lt;=Settings!$L$4),"i",IF('Project Table'!$J32="Complete","a","")))</f>
        <v>a</v>
      </c>
      <c r="D32" s="91" t="s">
        <v>122</v>
      </c>
      <c r="E32" s="92" t="s">
        <v>14</v>
      </c>
      <c r="F32" s="91"/>
      <c r="G32" s="91" t="s">
        <v>33</v>
      </c>
      <c r="H32" s="93" t="s">
        <v>46</v>
      </c>
      <c r="I32" s="93" t="s">
        <v>47</v>
      </c>
      <c r="J32" s="92" t="s">
        <v>15</v>
      </c>
      <c r="K32" s="94">
        <v>1</v>
      </c>
      <c r="L32" s="95">
        <v>45319</v>
      </c>
      <c r="M32" s="96">
        <v>130</v>
      </c>
      <c r="N32" s="97">
        <f>IF(AND(ProjectTable[[#This Row],[Start date]]&lt;&gt;"",$M32&lt;&gt;""),WORKDAY.INTL(ProjectTable[[#This Row],[Start date]]-1,$M32,1,Settings!$G$4:$G$52),"")</f>
        <v>45502</v>
      </c>
      <c r="O32" s="98" t="str">
        <f ca="1">IF(OR('Project Table'!$J32="Complete",ProjectTable[[#This Row],[Due date]]=""),"-",NETWORKDAYS.INTL(TODAY(),'Project Table'!$N32,1,Settings!$G$4:$G$42))</f>
        <v>-</v>
      </c>
      <c r="P32" s="99">
        <v>14500</v>
      </c>
      <c r="Q32" s="100">
        <v>15700</v>
      </c>
      <c r="R32" s="101"/>
      <c r="T32" s="102"/>
      <c r="U32" s="89"/>
      <c r="X32" s="88"/>
      <c r="Y32" s="89"/>
      <c r="Z32" s="88"/>
    </row>
    <row r="33" spans="2:26" ht="16.5" customHeight="1" x14ac:dyDescent="0.15">
      <c r="B33" s="90" t="s">
        <v>101</v>
      </c>
      <c r="C33" s="1" t="str">
        <f ca="1">IF('Project Table'!$O33&lt;0,"r",IF(AND('Project Table'!$O33&gt;0,'Project Table'!$O33&lt;=Settings!$L$4),"i",IF('Project Table'!$J33="Complete","a","")))</f>
        <v/>
      </c>
      <c r="D33" s="91" t="s">
        <v>123</v>
      </c>
      <c r="E33" s="92" t="s">
        <v>19</v>
      </c>
      <c r="F33" s="91"/>
      <c r="G33" s="91" t="s">
        <v>33</v>
      </c>
      <c r="H33" s="93" t="s">
        <v>38</v>
      </c>
      <c r="I33" s="93" t="s">
        <v>47</v>
      </c>
      <c r="J33" s="92" t="s">
        <v>31</v>
      </c>
      <c r="K33" s="94">
        <v>0.3</v>
      </c>
      <c r="L33" s="95">
        <v>45349</v>
      </c>
      <c r="M33" s="96"/>
      <c r="N33" s="97" t="str">
        <f>IF(AND(ProjectTable[[#This Row],[Start date]]&lt;&gt;"",$M33&lt;&gt;""),WORKDAY.INTL(ProjectTable[[#This Row],[Start date]]-1,$M33,1,Settings!$G$4:$G$52),"")</f>
        <v/>
      </c>
      <c r="O33" s="98" t="str">
        <f ca="1">IF(OR('Project Table'!$J33="Complete",ProjectTable[[#This Row],[Due date]]=""),"-",NETWORKDAYS.INTL(TODAY(),'Project Table'!$N33,1,Settings!$G$4:$G$42))</f>
        <v>-</v>
      </c>
      <c r="P33" s="99">
        <v>20000</v>
      </c>
      <c r="Q33" s="100">
        <v>4000</v>
      </c>
      <c r="R33" s="101"/>
      <c r="T33" s="102"/>
      <c r="U33" s="89"/>
      <c r="X33" s="88"/>
      <c r="Y33" s="89"/>
      <c r="Z33" s="88"/>
    </row>
    <row r="34" spans="2:26" ht="18" customHeight="1" x14ac:dyDescent="0.15">
      <c r="B34" s="90" t="s">
        <v>100</v>
      </c>
      <c r="C34" s="1" t="str">
        <f ca="1">IF('Project Table'!$O34&lt;0,"r",IF(AND('Project Table'!$O34&gt;0,'Project Table'!$O34&lt;=Settings!$L$4),"i",IF('Project Table'!$J34="Complete","a","")))</f>
        <v>a</v>
      </c>
      <c r="D34" s="91" t="s">
        <v>124</v>
      </c>
      <c r="E34" s="92" t="s">
        <v>23</v>
      </c>
      <c r="F34" s="91"/>
      <c r="G34" s="91" t="s">
        <v>34</v>
      </c>
      <c r="H34" s="93" t="s">
        <v>41</v>
      </c>
      <c r="I34" s="93" t="s">
        <v>50</v>
      </c>
      <c r="J34" s="92" t="s">
        <v>15</v>
      </c>
      <c r="K34" s="94">
        <v>1</v>
      </c>
      <c r="L34" s="95">
        <v>45305</v>
      </c>
      <c r="M34" s="96">
        <v>70</v>
      </c>
      <c r="N34" s="97">
        <f>IF(AND(ProjectTable[[#This Row],[Start date]]&lt;&gt;"",$M34&lt;&gt;""),WORKDAY.INTL(ProjectTable[[#This Row],[Start date]]-1,$M34,1,Settings!$G$4:$G$52),"")</f>
        <v>45401</v>
      </c>
      <c r="O34" s="98" t="str">
        <f ca="1">IF(OR('Project Table'!$J34="Complete",ProjectTable[[#This Row],[Due date]]=""),"-",NETWORKDAYS.INTL(TODAY(),'Project Table'!$N34,1,Settings!$G$4:$G$42))</f>
        <v>-</v>
      </c>
      <c r="P34" s="99">
        <v>10000</v>
      </c>
      <c r="Q34" s="100">
        <v>12000</v>
      </c>
      <c r="R34" s="101"/>
      <c r="T34" s="102"/>
      <c r="U34" s="89"/>
    </row>
  </sheetData>
  <mergeCells count="5">
    <mergeCell ref="C5:D5"/>
    <mergeCell ref="G3:O4"/>
    <mergeCell ref="B2:C2"/>
    <mergeCell ref="B3:C3"/>
    <mergeCell ref="B4:C4"/>
  </mergeCells>
  <conditionalFormatting sqref="C7:C34">
    <cfRule type="containsText" dxfId="25" priority="12" operator="containsText" text="a">
      <formula>NOT(ISERROR(SEARCH("a",C7)))</formula>
    </cfRule>
    <cfRule type="containsText" dxfId="24" priority="13" operator="containsText" text="i">
      <formula>NOT(ISERROR(SEARCH("i",C7)))</formula>
    </cfRule>
  </conditionalFormatting>
  <conditionalFormatting sqref="E7:E34">
    <cfRule type="containsText" dxfId="23" priority="30" operator="containsText" text="Medium">
      <formula>NOT(ISERROR(SEARCH("Medium",E7)))</formula>
    </cfRule>
    <cfRule type="cellIs" dxfId="22" priority="8" operator="equal">
      <formula>"Critical!"</formula>
    </cfRule>
    <cfRule type="cellIs" dxfId="21" priority="9" operator="equal">
      <formula>"HIgh"</formula>
    </cfRule>
    <cfRule type="cellIs" dxfId="20" priority="10" operator="equal">
      <formula>"Medium"</formula>
    </cfRule>
    <cfRule type="cellIs" dxfId="19" priority="11" operator="equal">
      <formula>"Low"</formula>
    </cfRule>
    <cfRule type="containsText" dxfId="18" priority="31" operator="containsText" text="Critical!">
      <formula>NOT(ISERROR(SEARCH("Critical!",E7)))</formula>
    </cfRule>
    <cfRule type="containsText" dxfId="17" priority="28" operator="containsText" text="High">
      <formula>NOT(ISERROR(SEARCH("High",E7)))</formula>
    </cfRule>
    <cfRule type="containsText" dxfId="16" priority="29" operator="containsText" text="Low">
      <formula>NOT(ISERROR(SEARCH("Low",E7)))</formula>
    </cfRule>
  </conditionalFormatting>
  <conditionalFormatting sqref="J7:J34">
    <cfRule type="cellIs" dxfId="15" priority="2" operator="equal">
      <formula>"Blocked"</formula>
    </cfRule>
    <cfRule type="cellIs" dxfId="14" priority="3" operator="equal">
      <formula>"Overdue"</formula>
    </cfRule>
    <cfRule type="cellIs" dxfId="13" priority="4" operator="equal">
      <formula>"On Hold"</formula>
    </cfRule>
    <cfRule type="cellIs" dxfId="12" priority="5" operator="equal">
      <formula>"Complete"</formula>
    </cfRule>
    <cfRule type="cellIs" dxfId="11" priority="6" operator="equal">
      <formula>"In Review"</formula>
    </cfRule>
    <cfRule type="cellIs" dxfId="10" priority="7" operator="equal">
      <formula>"In Progress"</formula>
    </cfRule>
    <cfRule type="containsText" dxfId="9" priority="14" operator="containsText" text="Blocked">
      <formula>NOT(ISERROR(SEARCH("Blocked",J7)))</formula>
    </cfRule>
    <cfRule type="containsText" dxfId="8" priority="23" operator="containsText" text="In Review">
      <formula>NOT(ISERROR(SEARCH("In Review",J7)))</formula>
    </cfRule>
    <cfRule type="containsText" dxfId="7" priority="24" operator="containsText" text="Overdue">
      <formula>NOT(ISERROR(SEARCH("Overdue",J7)))</formula>
    </cfRule>
    <cfRule type="containsText" dxfId="6" priority="25" operator="containsText" text="On Hold">
      <formula>NOT(ISERROR(SEARCH("On Hold",J7)))</formula>
    </cfRule>
    <cfRule type="containsText" dxfId="5" priority="26" operator="containsText" text="Complete">
      <formula>NOT(ISERROR(SEARCH("Complete",J7)))</formula>
    </cfRule>
    <cfRule type="containsText" dxfId="4" priority="27" operator="containsText" text="In Progress">
      <formula>NOT(ISERROR(SEARCH("In Progress",J7)))</formula>
    </cfRule>
  </conditionalFormatting>
  <conditionalFormatting sqref="K7:K34">
    <cfRule type="dataBar" priority="1">
      <dataBar>
        <cfvo type="num" val="0"/>
        <cfvo type="num" val="1"/>
        <color rgb="FF638EC6"/>
      </dataBar>
      <extLst>
        <ext xmlns:x14="http://schemas.microsoft.com/office/spreadsheetml/2009/9/main" uri="{B025F937-C7B1-47D3-B67F-A62EFF666E3E}">
          <x14:id>{DD473294-B3B4-48C8-87F8-DFA338631DB7}</x14:id>
        </ext>
      </extLst>
    </cfRule>
  </conditionalFormatting>
  <conditionalFormatting sqref="Q7:Q34 O7:O34">
    <cfRule type="cellIs" dxfId="3" priority="32" operator="equal">
      <formula>0</formula>
    </cfRule>
    <cfRule type="cellIs" dxfId="2" priority="33" operator="lessThan">
      <formula>0</formula>
    </cfRule>
    <cfRule type="cellIs" dxfId="1" priority="34" operator="greaterThan">
      <formula>0</formula>
    </cfRule>
  </conditionalFormatting>
  <conditionalFormatting sqref="Q7:Q34">
    <cfRule type="expression" dxfId="0" priority="15">
      <formula>$Q7&gt;$P7</formula>
    </cfRule>
  </conditionalFormatting>
  <dataValidations count="1">
    <dataValidation type="list" allowBlank="1" showInputMessage="1" sqref="K7:K34" xr:uid="{00000000-0002-0000-0100-000000000000}">
      <formula1>"5%,10%,15%,20%,25%,30%,35%,40%,45%,50%,55%,60%,65%,70%,75%,80%,85%,90%,95%,100%"</formula1>
    </dataValidation>
  </dataValidations>
  <pageMargins left="0.7" right="0.7" top="0.75" bottom="0.75" header="0.3" footer="0.3"/>
  <pageSetup orientation="portrait" r:id="rId1"/>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DD473294-B3B4-48C8-87F8-DFA338631DB7}">
            <x14:dataBar minLength="0" maxLength="100" border="1" gradient="0" direction="leftToRight">
              <x14:cfvo type="num">
                <xm:f>0</xm:f>
              </x14:cfvo>
              <x14:cfvo type="num">
                <xm:f>1</xm:f>
              </x14:cfvo>
              <x14:borderColor theme="0"/>
              <x14:negativeFillColor rgb="FFFF0000"/>
              <x14:axisColor rgb="FF000000"/>
            </x14:dataBar>
          </x14:cfRule>
          <xm:sqref>K7:K34</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00000000-0002-0000-0100-000001000000}">
          <x14:formula1>
            <xm:f>OFFSET(Settings!$C$5,,,COUNTA(Settings!$C$5:$C$15))</xm:f>
          </x14:formula1>
          <xm:sqref>J7:J34</xm:sqref>
        </x14:dataValidation>
        <x14:dataValidation type="list" allowBlank="1" showInputMessage="1" showErrorMessage="1" xr:uid="{00000000-0002-0000-0100-000002000000}">
          <x14:formula1>
            <xm:f>OFFSET(Settings!$B$5,,,COUNTA(Settings!$B$5:$B$12))</xm:f>
          </x14:formula1>
          <xm:sqref>E7:E34</xm:sqref>
        </x14:dataValidation>
        <x14:dataValidation type="list" allowBlank="1" showInputMessage="1" showErrorMessage="1" xr:uid="{00000000-0002-0000-0100-000003000000}">
          <x14:formula1>
            <xm:f>OFFSET(Settings!$D$5,,,COUNTA(Settings!$D$5:$D$37))</xm:f>
          </x14:formula1>
          <xm:sqref>G7:G34</xm:sqref>
        </x14:dataValidation>
        <x14:dataValidation type="list" allowBlank="1" showInputMessage="1" showErrorMessage="1" xr:uid="{00000000-0002-0000-0100-000004000000}">
          <x14:formula1>
            <xm:f>OFFSET(Settings!$E$5,,,COUNTA(Settings!$E$5:$E$454))</xm:f>
          </x14:formula1>
          <xm:sqref>H7:H34</xm:sqref>
        </x14:dataValidation>
        <x14:dataValidation type="list" allowBlank="1" showInputMessage="1" showErrorMessage="1" xr:uid="{00000000-0002-0000-0100-000005000000}">
          <x14:formula1>
            <xm:f>OFFSET(Settings!$F$5,,,COUNTA(Settings!$F$5:$F$134))</xm:f>
          </x14:formula1>
          <xm:sqref>I7:I34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54"/>
  <sheetViews>
    <sheetView zoomScaleNormal="100" workbookViewId="0">
      <selection sqref="A1:XFD1048576"/>
    </sheetView>
  </sheetViews>
  <sheetFormatPr baseColWidth="10" defaultColWidth="8.83203125" defaultRowHeight="14" x14ac:dyDescent="0.15"/>
  <cols>
    <col min="1" max="1" width="8.83203125" style="32"/>
    <col min="2" max="2" width="14.1640625" style="32" customWidth="1"/>
    <col min="3" max="3" width="13.5" style="32" customWidth="1"/>
    <col min="4" max="4" width="21.1640625" style="32" customWidth="1"/>
    <col min="5" max="5" width="15" style="32" customWidth="1"/>
    <col min="6" max="6" width="14.6640625" style="32" customWidth="1"/>
    <col min="7" max="7" width="14.5" style="32" customWidth="1"/>
    <col min="8" max="10" width="8.83203125" style="32"/>
    <col min="11" max="11" width="18.33203125" style="32" customWidth="1"/>
    <col min="12" max="12" width="13.5" style="32" customWidth="1"/>
    <col min="13" max="13" width="24.5" style="32" customWidth="1"/>
    <col min="14" max="16384" width="8.83203125" style="32"/>
  </cols>
  <sheetData>
    <row r="1" spans="2:13" s="7" customFormat="1" ht="51.75" customHeight="1" x14ac:dyDescent="0.15">
      <c r="B1" s="41"/>
      <c r="C1" s="42" t="s">
        <v>129</v>
      </c>
      <c r="D1" s="43"/>
      <c r="E1" s="43"/>
      <c r="F1" s="43"/>
      <c r="G1" s="43"/>
      <c r="H1" s="43"/>
      <c r="I1" s="44"/>
    </row>
    <row r="2" spans="2:13" s="45" customFormat="1" ht="16.5" customHeight="1" x14ac:dyDescent="0.15">
      <c r="C2" s="46"/>
      <c r="D2" s="47"/>
      <c r="E2" s="48"/>
      <c r="F2" s="48"/>
      <c r="G2" s="48"/>
      <c r="H2" s="48"/>
    </row>
    <row r="3" spans="2:13" ht="15" x14ac:dyDescent="0.15">
      <c r="G3" s="49" t="s">
        <v>52</v>
      </c>
      <c r="K3" s="50" t="s">
        <v>54</v>
      </c>
      <c r="L3" s="51">
        <f ca="1">TODAY()</f>
        <v>46204</v>
      </c>
      <c r="M3" s="52"/>
    </row>
    <row r="4" spans="2:13" ht="30" x14ac:dyDescent="0.15">
      <c r="B4" s="53" t="s">
        <v>24</v>
      </c>
      <c r="C4" s="54" t="s">
        <v>25</v>
      </c>
      <c r="D4" s="55" t="s">
        <v>60</v>
      </c>
      <c r="E4" s="54" t="s">
        <v>3</v>
      </c>
      <c r="F4" s="56" t="s">
        <v>32</v>
      </c>
      <c r="G4" s="57">
        <v>45651</v>
      </c>
      <c r="K4" s="58" t="s">
        <v>128</v>
      </c>
      <c r="L4" s="59">
        <v>4</v>
      </c>
      <c r="M4" s="60" t="s">
        <v>53</v>
      </c>
    </row>
    <row r="5" spans="2:13" x14ac:dyDescent="0.15">
      <c r="B5" s="61" t="s">
        <v>11</v>
      </c>
      <c r="C5" s="61" t="s">
        <v>12</v>
      </c>
      <c r="D5" s="61" t="s">
        <v>33</v>
      </c>
      <c r="E5" s="61" t="s">
        <v>38</v>
      </c>
      <c r="F5" s="61" t="s">
        <v>47</v>
      </c>
      <c r="G5" s="57">
        <v>45477</v>
      </c>
    </row>
    <row r="6" spans="2:13" x14ac:dyDescent="0.15">
      <c r="B6" s="61" t="s">
        <v>14</v>
      </c>
      <c r="C6" s="61" t="s">
        <v>15</v>
      </c>
      <c r="D6" s="61" t="s">
        <v>34</v>
      </c>
      <c r="E6" s="61" t="s">
        <v>39</v>
      </c>
      <c r="F6" s="61" t="s">
        <v>48</v>
      </c>
      <c r="G6" s="61"/>
    </row>
    <row r="7" spans="2:13" x14ac:dyDescent="0.15">
      <c r="B7" s="61" t="s">
        <v>23</v>
      </c>
      <c r="C7" s="61" t="s">
        <v>22</v>
      </c>
      <c r="D7" s="61" t="s">
        <v>35</v>
      </c>
      <c r="E7" s="61" t="s">
        <v>40</v>
      </c>
      <c r="F7" s="61" t="s">
        <v>49</v>
      </c>
      <c r="G7" s="61"/>
    </row>
    <row r="8" spans="2:13" x14ac:dyDescent="0.15">
      <c r="B8" s="61" t="s">
        <v>19</v>
      </c>
      <c r="C8" s="61" t="s">
        <v>17</v>
      </c>
      <c r="D8" s="61" t="s">
        <v>36</v>
      </c>
      <c r="E8" s="61" t="s">
        <v>41</v>
      </c>
      <c r="F8" s="61" t="s">
        <v>50</v>
      </c>
      <c r="G8" s="61"/>
    </row>
    <row r="9" spans="2:13" x14ac:dyDescent="0.15">
      <c r="B9" s="61"/>
      <c r="C9" s="61" t="s">
        <v>31</v>
      </c>
      <c r="D9" s="61" t="s">
        <v>37</v>
      </c>
      <c r="E9" s="61" t="s">
        <v>42</v>
      </c>
      <c r="F9" s="61" t="s">
        <v>51</v>
      </c>
      <c r="G9" s="61"/>
    </row>
    <row r="10" spans="2:13" x14ac:dyDescent="0.15">
      <c r="B10" s="61"/>
      <c r="C10" s="61" t="s">
        <v>20</v>
      </c>
      <c r="D10" s="61" t="s">
        <v>61</v>
      </c>
      <c r="E10" s="61" t="s">
        <v>43</v>
      </c>
      <c r="F10" s="61"/>
      <c r="G10" s="61"/>
    </row>
    <row r="11" spans="2:13" x14ac:dyDescent="0.15">
      <c r="B11" s="61"/>
      <c r="C11" s="61" t="s">
        <v>73</v>
      </c>
      <c r="D11" s="61" t="s">
        <v>62</v>
      </c>
      <c r="E11" s="61" t="s">
        <v>44</v>
      </c>
      <c r="F11" s="61"/>
      <c r="G11" s="61"/>
    </row>
    <row r="12" spans="2:13" x14ac:dyDescent="0.15">
      <c r="B12" s="61"/>
      <c r="C12" s="61"/>
      <c r="D12" s="61" t="s">
        <v>63</v>
      </c>
      <c r="E12" s="61" t="s">
        <v>45</v>
      </c>
      <c r="F12" s="61"/>
      <c r="G12" s="61"/>
    </row>
    <row r="13" spans="2:13" x14ac:dyDescent="0.15">
      <c r="C13" s="61"/>
      <c r="D13" s="61" t="s">
        <v>64</v>
      </c>
      <c r="E13" s="61" t="s">
        <v>46</v>
      </c>
      <c r="F13" s="61"/>
      <c r="G13" s="61"/>
    </row>
    <row r="14" spans="2:13" x14ac:dyDescent="0.15">
      <c r="C14" s="61"/>
      <c r="D14" s="61" t="s">
        <v>65</v>
      </c>
      <c r="E14" s="61"/>
      <c r="F14" s="61"/>
      <c r="G14" s="61"/>
    </row>
    <row r="15" spans="2:13" x14ac:dyDescent="0.15">
      <c r="C15" s="61"/>
      <c r="D15" s="61" t="s">
        <v>66</v>
      </c>
      <c r="E15" s="61"/>
      <c r="F15" s="61"/>
      <c r="G15" s="61"/>
    </row>
    <row r="16" spans="2:13" x14ac:dyDescent="0.15">
      <c r="D16" s="61" t="s">
        <v>67</v>
      </c>
      <c r="E16" s="61"/>
      <c r="F16" s="61"/>
      <c r="G16" s="61"/>
    </row>
    <row r="17" spans="4:7" x14ac:dyDescent="0.15">
      <c r="D17" s="61" t="s">
        <v>68</v>
      </c>
      <c r="E17" s="61"/>
      <c r="F17" s="61"/>
      <c r="G17" s="61"/>
    </row>
    <row r="18" spans="4:7" x14ac:dyDescent="0.15">
      <c r="D18" s="61" t="s">
        <v>69</v>
      </c>
      <c r="E18" s="61"/>
      <c r="F18" s="61"/>
      <c r="G18" s="61"/>
    </row>
    <row r="19" spans="4:7" x14ac:dyDescent="0.15">
      <c r="D19" s="61" t="s">
        <v>70</v>
      </c>
      <c r="E19" s="61"/>
      <c r="F19" s="61"/>
      <c r="G19" s="61"/>
    </row>
    <row r="20" spans="4:7" x14ac:dyDescent="0.15">
      <c r="D20" s="61" t="s">
        <v>71</v>
      </c>
      <c r="E20" s="61"/>
      <c r="F20" s="61"/>
      <c r="G20" s="61"/>
    </row>
    <row r="21" spans="4:7" x14ac:dyDescent="0.15">
      <c r="D21" s="61" t="s">
        <v>72</v>
      </c>
      <c r="E21" s="61"/>
      <c r="F21" s="61"/>
      <c r="G21" s="61"/>
    </row>
    <row r="22" spans="4:7" x14ac:dyDescent="0.15">
      <c r="D22" s="61" t="s">
        <v>125</v>
      </c>
      <c r="E22" s="61"/>
      <c r="F22" s="61"/>
      <c r="G22" s="61"/>
    </row>
    <row r="23" spans="4:7" x14ac:dyDescent="0.15">
      <c r="D23" s="61"/>
      <c r="E23" s="61"/>
      <c r="F23" s="61"/>
      <c r="G23" s="61"/>
    </row>
    <row r="24" spans="4:7" x14ac:dyDescent="0.15">
      <c r="D24" s="61"/>
      <c r="E24" s="61"/>
      <c r="F24" s="61"/>
      <c r="G24" s="61"/>
    </row>
    <row r="25" spans="4:7" x14ac:dyDescent="0.15">
      <c r="D25" s="61"/>
      <c r="E25" s="61"/>
      <c r="F25" s="61"/>
      <c r="G25" s="61"/>
    </row>
    <row r="26" spans="4:7" x14ac:dyDescent="0.15">
      <c r="D26" s="61"/>
      <c r="E26" s="61"/>
      <c r="F26" s="61"/>
      <c r="G26" s="61"/>
    </row>
    <row r="27" spans="4:7" x14ac:dyDescent="0.15">
      <c r="D27" s="61"/>
      <c r="E27" s="61"/>
      <c r="F27" s="61"/>
      <c r="G27" s="61"/>
    </row>
    <row r="28" spans="4:7" x14ac:dyDescent="0.15">
      <c r="D28" s="61"/>
      <c r="E28" s="61"/>
      <c r="F28" s="61"/>
      <c r="G28" s="61"/>
    </row>
    <row r="29" spans="4:7" x14ac:dyDescent="0.15">
      <c r="D29" s="61"/>
      <c r="E29" s="61"/>
      <c r="F29" s="61"/>
      <c r="G29" s="61"/>
    </row>
    <row r="30" spans="4:7" x14ac:dyDescent="0.15">
      <c r="D30" s="61"/>
      <c r="E30" s="61"/>
      <c r="F30" s="61"/>
      <c r="G30" s="61"/>
    </row>
    <row r="31" spans="4:7" x14ac:dyDescent="0.15">
      <c r="D31" s="61"/>
      <c r="E31" s="61"/>
      <c r="F31" s="61"/>
      <c r="G31" s="61"/>
    </row>
    <row r="32" spans="4:7" x14ac:dyDescent="0.15">
      <c r="D32" s="61"/>
      <c r="E32" s="61"/>
      <c r="F32" s="61"/>
      <c r="G32" s="61"/>
    </row>
    <row r="33" spans="4:7" x14ac:dyDescent="0.15">
      <c r="D33" s="61"/>
      <c r="E33" s="61"/>
      <c r="F33" s="61"/>
      <c r="G33" s="61"/>
    </row>
    <row r="34" spans="4:7" x14ac:dyDescent="0.15">
      <c r="D34" s="61"/>
      <c r="E34" s="61"/>
      <c r="F34" s="61"/>
      <c r="G34" s="61"/>
    </row>
    <row r="35" spans="4:7" x14ac:dyDescent="0.15">
      <c r="D35" s="61"/>
      <c r="E35" s="61"/>
      <c r="F35" s="61"/>
      <c r="G35" s="61"/>
    </row>
    <row r="36" spans="4:7" x14ac:dyDescent="0.15">
      <c r="D36" s="61"/>
      <c r="E36" s="61"/>
      <c r="F36" s="61"/>
      <c r="G36" s="61"/>
    </row>
    <row r="37" spans="4:7" x14ac:dyDescent="0.15">
      <c r="D37" s="61"/>
      <c r="E37" s="61"/>
      <c r="F37" s="61"/>
      <c r="G37" s="61"/>
    </row>
    <row r="38" spans="4:7" x14ac:dyDescent="0.15">
      <c r="E38" s="61"/>
      <c r="F38" s="61"/>
      <c r="G38" s="61"/>
    </row>
    <row r="39" spans="4:7" x14ac:dyDescent="0.15">
      <c r="E39" s="61"/>
      <c r="F39" s="61"/>
      <c r="G39" s="61"/>
    </row>
    <row r="40" spans="4:7" x14ac:dyDescent="0.15">
      <c r="E40" s="61"/>
      <c r="F40" s="61"/>
      <c r="G40" s="61"/>
    </row>
    <row r="41" spans="4:7" x14ac:dyDescent="0.15">
      <c r="E41" s="61"/>
      <c r="F41" s="61"/>
      <c r="G41" s="61"/>
    </row>
    <row r="42" spans="4:7" x14ac:dyDescent="0.15">
      <c r="E42" s="61"/>
      <c r="F42" s="61"/>
      <c r="G42" s="61"/>
    </row>
    <row r="43" spans="4:7" x14ac:dyDescent="0.15">
      <c r="E43" s="61"/>
      <c r="F43" s="61"/>
      <c r="G43" s="61"/>
    </row>
    <row r="44" spans="4:7" x14ac:dyDescent="0.15">
      <c r="E44" s="61"/>
      <c r="F44" s="61"/>
    </row>
    <row r="45" spans="4:7" x14ac:dyDescent="0.15">
      <c r="E45" s="61"/>
      <c r="F45" s="61"/>
    </row>
    <row r="46" spans="4:7" x14ac:dyDescent="0.15">
      <c r="E46" s="61"/>
      <c r="F46" s="61"/>
    </row>
    <row r="47" spans="4:7" x14ac:dyDescent="0.15">
      <c r="E47" s="61"/>
      <c r="F47" s="61"/>
    </row>
    <row r="48" spans="4:7" x14ac:dyDescent="0.15">
      <c r="E48" s="61"/>
      <c r="F48" s="61"/>
    </row>
    <row r="49" spans="5:6" x14ac:dyDescent="0.15">
      <c r="E49" s="61"/>
      <c r="F49" s="61"/>
    </row>
    <row r="50" spans="5:6" x14ac:dyDescent="0.15">
      <c r="E50" s="61"/>
      <c r="F50" s="61"/>
    </row>
    <row r="51" spans="5:6" x14ac:dyDescent="0.15">
      <c r="E51" s="61"/>
      <c r="F51" s="61"/>
    </row>
    <row r="52" spans="5:6" x14ac:dyDescent="0.15">
      <c r="E52" s="61"/>
      <c r="F52" s="61"/>
    </row>
    <row r="53" spans="5:6" x14ac:dyDescent="0.15">
      <c r="E53" s="61"/>
      <c r="F53" s="61"/>
    </row>
    <row r="54" spans="5:6" x14ac:dyDescent="0.15">
      <c r="E54" s="61"/>
      <c r="F54" s="61"/>
    </row>
    <row r="55" spans="5:6" x14ac:dyDescent="0.15">
      <c r="E55" s="61"/>
      <c r="F55" s="61"/>
    </row>
    <row r="56" spans="5:6" x14ac:dyDescent="0.15">
      <c r="E56" s="61"/>
      <c r="F56" s="61"/>
    </row>
    <row r="57" spans="5:6" x14ac:dyDescent="0.15">
      <c r="E57" s="61"/>
      <c r="F57" s="61"/>
    </row>
    <row r="58" spans="5:6" x14ac:dyDescent="0.15">
      <c r="E58" s="61"/>
      <c r="F58" s="61"/>
    </row>
    <row r="59" spans="5:6" x14ac:dyDescent="0.15">
      <c r="E59" s="61"/>
      <c r="F59" s="61"/>
    </row>
    <row r="60" spans="5:6" x14ac:dyDescent="0.15">
      <c r="E60" s="61"/>
      <c r="F60" s="61"/>
    </row>
    <row r="61" spans="5:6" x14ac:dyDescent="0.15">
      <c r="E61" s="61"/>
      <c r="F61" s="61"/>
    </row>
    <row r="62" spans="5:6" x14ac:dyDescent="0.15">
      <c r="E62" s="61"/>
      <c r="F62" s="61"/>
    </row>
    <row r="63" spans="5:6" x14ac:dyDescent="0.15">
      <c r="E63" s="61"/>
      <c r="F63" s="61"/>
    </row>
    <row r="64" spans="5:6" x14ac:dyDescent="0.15">
      <c r="E64" s="61"/>
      <c r="F64" s="61"/>
    </row>
    <row r="65" spans="5:6" x14ac:dyDescent="0.15">
      <c r="E65" s="61"/>
      <c r="F65" s="61"/>
    </row>
    <row r="66" spans="5:6" x14ac:dyDescent="0.15">
      <c r="E66" s="61"/>
      <c r="F66" s="61"/>
    </row>
    <row r="67" spans="5:6" x14ac:dyDescent="0.15">
      <c r="E67" s="61"/>
      <c r="F67" s="61"/>
    </row>
    <row r="68" spans="5:6" x14ac:dyDescent="0.15">
      <c r="E68" s="61"/>
      <c r="F68" s="61"/>
    </row>
    <row r="69" spans="5:6" x14ac:dyDescent="0.15">
      <c r="E69" s="61"/>
      <c r="F69" s="61"/>
    </row>
    <row r="70" spans="5:6" x14ac:dyDescent="0.15">
      <c r="E70" s="61"/>
      <c r="F70" s="61"/>
    </row>
    <row r="71" spans="5:6" x14ac:dyDescent="0.15">
      <c r="E71" s="61"/>
      <c r="F71" s="61"/>
    </row>
    <row r="72" spans="5:6" x14ac:dyDescent="0.15">
      <c r="E72" s="61"/>
      <c r="F72" s="61"/>
    </row>
    <row r="73" spans="5:6" x14ac:dyDescent="0.15">
      <c r="E73" s="61"/>
      <c r="F73" s="61"/>
    </row>
    <row r="74" spans="5:6" x14ac:dyDescent="0.15">
      <c r="E74" s="61"/>
      <c r="F74" s="61"/>
    </row>
    <row r="75" spans="5:6" x14ac:dyDescent="0.15">
      <c r="E75" s="61"/>
      <c r="F75" s="61"/>
    </row>
    <row r="76" spans="5:6" x14ac:dyDescent="0.15">
      <c r="E76" s="61"/>
      <c r="F76" s="61"/>
    </row>
    <row r="77" spans="5:6" x14ac:dyDescent="0.15">
      <c r="E77" s="61"/>
      <c r="F77" s="61"/>
    </row>
    <row r="78" spans="5:6" x14ac:dyDescent="0.15">
      <c r="E78" s="61"/>
      <c r="F78" s="61"/>
    </row>
    <row r="79" spans="5:6" x14ac:dyDescent="0.15">
      <c r="E79" s="61"/>
      <c r="F79" s="61"/>
    </row>
    <row r="80" spans="5:6" x14ac:dyDescent="0.15">
      <c r="E80" s="61"/>
      <c r="F80" s="61"/>
    </row>
    <row r="81" spans="5:6" x14ac:dyDescent="0.15">
      <c r="E81" s="61"/>
      <c r="F81" s="61"/>
    </row>
    <row r="82" spans="5:6" x14ac:dyDescent="0.15">
      <c r="E82" s="61"/>
      <c r="F82" s="61"/>
    </row>
    <row r="83" spans="5:6" x14ac:dyDescent="0.15">
      <c r="E83" s="61"/>
      <c r="F83" s="61"/>
    </row>
    <row r="84" spans="5:6" x14ac:dyDescent="0.15">
      <c r="E84" s="61"/>
      <c r="F84" s="61"/>
    </row>
    <row r="85" spans="5:6" x14ac:dyDescent="0.15">
      <c r="E85" s="61"/>
      <c r="F85" s="61"/>
    </row>
    <row r="86" spans="5:6" x14ac:dyDescent="0.15">
      <c r="E86" s="61"/>
      <c r="F86" s="61"/>
    </row>
    <row r="87" spans="5:6" x14ac:dyDescent="0.15">
      <c r="E87" s="61"/>
      <c r="F87" s="61"/>
    </row>
    <row r="88" spans="5:6" x14ac:dyDescent="0.15">
      <c r="E88" s="61"/>
      <c r="F88" s="61"/>
    </row>
    <row r="89" spans="5:6" x14ac:dyDescent="0.15">
      <c r="E89" s="61"/>
      <c r="F89" s="61"/>
    </row>
    <row r="90" spans="5:6" x14ac:dyDescent="0.15">
      <c r="E90" s="61"/>
      <c r="F90" s="61"/>
    </row>
    <row r="91" spans="5:6" x14ac:dyDescent="0.15">
      <c r="E91" s="61"/>
      <c r="F91" s="61"/>
    </row>
    <row r="92" spans="5:6" x14ac:dyDescent="0.15">
      <c r="E92" s="61"/>
      <c r="F92" s="61"/>
    </row>
    <row r="93" spans="5:6" x14ac:dyDescent="0.15">
      <c r="E93" s="61"/>
      <c r="F93" s="61"/>
    </row>
    <row r="94" spans="5:6" x14ac:dyDescent="0.15">
      <c r="E94" s="61"/>
      <c r="F94" s="61"/>
    </row>
    <row r="95" spans="5:6" x14ac:dyDescent="0.15">
      <c r="E95" s="61"/>
      <c r="F95" s="61"/>
    </row>
    <row r="96" spans="5:6" x14ac:dyDescent="0.15">
      <c r="E96" s="61"/>
      <c r="F96" s="61"/>
    </row>
    <row r="97" spans="5:6" x14ac:dyDescent="0.15">
      <c r="E97" s="61"/>
      <c r="F97" s="61"/>
    </row>
    <row r="98" spans="5:6" x14ac:dyDescent="0.15">
      <c r="E98" s="61"/>
      <c r="F98" s="61"/>
    </row>
    <row r="99" spans="5:6" x14ac:dyDescent="0.15">
      <c r="E99" s="61"/>
      <c r="F99" s="61"/>
    </row>
    <row r="100" spans="5:6" x14ac:dyDescent="0.15">
      <c r="E100" s="61"/>
      <c r="F100" s="61"/>
    </row>
    <row r="101" spans="5:6" x14ac:dyDescent="0.15">
      <c r="E101" s="61"/>
      <c r="F101" s="61"/>
    </row>
    <row r="102" spans="5:6" x14ac:dyDescent="0.15">
      <c r="E102" s="61"/>
      <c r="F102" s="61"/>
    </row>
    <row r="103" spans="5:6" x14ac:dyDescent="0.15">
      <c r="E103" s="61"/>
      <c r="F103" s="61"/>
    </row>
    <row r="104" spans="5:6" x14ac:dyDescent="0.15">
      <c r="E104" s="61"/>
      <c r="F104" s="61"/>
    </row>
    <row r="105" spans="5:6" x14ac:dyDescent="0.15">
      <c r="E105" s="61"/>
      <c r="F105" s="61"/>
    </row>
    <row r="106" spans="5:6" x14ac:dyDescent="0.15">
      <c r="E106" s="61"/>
      <c r="F106" s="61"/>
    </row>
    <row r="107" spans="5:6" x14ac:dyDescent="0.15">
      <c r="E107" s="61"/>
      <c r="F107" s="61"/>
    </row>
    <row r="108" spans="5:6" x14ac:dyDescent="0.15">
      <c r="E108" s="61"/>
      <c r="F108" s="61"/>
    </row>
    <row r="109" spans="5:6" x14ac:dyDescent="0.15">
      <c r="E109" s="61"/>
      <c r="F109" s="61"/>
    </row>
    <row r="110" spans="5:6" x14ac:dyDescent="0.15">
      <c r="E110" s="61"/>
      <c r="F110" s="61"/>
    </row>
    <row r="111" spans="5:6" x14ac:dyDescent="0.15">
      <c r="E111" s="61"/>
      <c r="F111" s="61"/>
    </row>
    <row r="112" spans="5:6" x14ac:dyDescent="0.15">
      <c r="E112" s="61"/>
      <c r="F112" s="61"/>
    </row>
    <row r="113" spans="5:6" x14ac:dyDescent="0.15">
      <c r="E113" s="61"/>
      <c r="F113" s="61"/>
    </row>
    <row r="114" spans="5:6" x14ac:dyDescent="0.15">
      <c r="E114" s="61"/>
      <c r="F114" s="61"/>
    </row>
    <row r="115" spans="5:6" x14ac:dyDescent="0.15">
      <c r="E115" s="61"/>
      <c r="F115" s="61"/>
    </row>
    <row r="116" spans="5:6" x14ac:dyDescent="0.15">
      <c r="E116" s="61"/>
      <c r="F116" s="61"/>
    </row>
    <row r="117" spans="5:6" x14ac:dyDescent="0.15">
      <c r="E117" s="61"/>
      <c r="F117" s="61"/>
    </row>
    <row r="118" spans="5:6" x14ac:dyDescent="0.15">
      <c r="E118" s="61"/>
      <c r="F118" s="61"/>
    </row>
    <row r="119" spans="5:6" x14ac:dyDescent="0.15">
      <c r="E119" s="61"/>
      <c r="F119" s="61"/>
    </row>
    <row r="120" spans="5:6" x14ac:dyDescent="0.15">
      <c r="E120" s="61"/>
      <c r="F120" s="61"/>
    </row>
    <row r="121" spans="5:6" x14ac:dyDescent="0.15">
      <c r="E121" s="61"/>
      <c r="F121" s="61"/>
    </row>
    <row r="122" spans="5:6" x14ac:dyDescent="0.15">
      <c r="E122" s="61"/>
      <c r="F122" s="61"/>
    </row>
    <row r="123" spans="5:6" x14ac:dyDescent="0.15">
      <c r="E123" s="61"/>
      <c r="F123" s="61"/>
    </row>
    <row r="124" spans="5:6" x14ac:dyDescent="0.15">
      <c r="E124" s="61"/>
      <c r="F124" s="61"/>
    </row>
    <row r="125" spans="5:6" x14ac:dyDescent="0.15">
      <c r="E125" s="61"/>
      <c r="F125" s="61"/>
    </row>
    <row r="126" spans="5:6" x14ac:dyDescent="0.15">
      <c r="E126" s="61"/>
      <c r="F126" s="61"/>
    </row>
    <row r="127" spans="5:6" x14ac:dyDescent="0.15">
      <c r="E127" s="61"/>
      <c r="F127" s="61"/>
    </row>
    <row r="128" spans="5:6" x14ac:dyDescent="0.15">
      <c r="E128" s="61"/>
      <c r="F128" s="61"/>
    </row>
    <row r="129" spans="5:6" x14ac:dyDescent="0.15">
      <c r="E129" s="61"/>
      <c r="F129" s="61"/>
    </row>
    <row r="130" spans="5:6" x14ac:dyDescent="0.15">
      <c r="E130" s="61"/>
      <c r="F130" s="61"/>
    </row>
    <row r="131" spans="5:6" x14ac:dyDescent="0.15">
      <c r="E131" s="61"/>
      <c r="F131" s="61"/>
    </row>
    <row r="132" spans="5:6" x14ac:dyDescent="0.15">
      <c r="E132" s="61"/>
      <c r="F132" s="61"/>
    </row>
    <row r="133" spans="5:6" x14ac:dyDescent="0.15">
      <c r="E133" s="61"/>
      <c r="F133" s="61"/>
    </row>
    <row r="134" spans="5:6" x14ac:dyDescent="0.15">
      <c r="E134" s="61"/>
      <c r="F134" s="61"/>
    </row>
    <row r="135" spans="5:6" x14ac:dyDescent="0.15">
      <c r="E135" s="61"/>
    </row>
    <row r="136" spans="5:6" x14ac:dyDescent="0.15">
      <c r="E136" s="61"/>
    </row>
    <row r="137" spans="5:6" x14ac:dyDescent="0.15">
      <c r="E137" s="61"/>
    </row>
    <row r="138" spans="5:6" x14ac:dyDescent="0.15">
      <c r="E138" s="61"/>
    </row>
    <row r="139" spans="5:6" x14ac:dyDescent="0.15">
      <c r="E139" s="61"/>
    </row>
    <row r="140" spans="5:6" x14ac:dyDescent="0.15">
      <c r="E140" s="61"/>
    </row>
    <row r="141" spans="5:6" x14ac:dyDescent="0.15">
      <c r="E141" s="61"/>
    </row>
    <row r="142" spans="5:6" x14ac:dyDescent="0.15">
      <c r="E142" s="61"/>
    </row>
    <row r="143" spans="5:6" x14ac:dyDescent="0.15">
      <c r="E143" s="61"/>
    </row>
    <row r="144" spans="5:6" x14ac:dyDescent="0.15">
      <c r="E144" s="61"/>
    </row>
    <row r="145" spans="5:5" x14ac:dyDescent="0.15">
      <c r="E145" s="61"/>
    </row>
    <row r="146" spans="5:5" x14ac:dyDescent="0.15">
      <c r="E146" s="61"/>
    </row>
    <row r="147" spans="5:5" x14ac:dyDescent="0.15">
      <c r="E147" s="61"/>
    </row>
    <row r="148" spans="5:5" x14ac:dyDescent="0.15">
      <c r="E148" s="61"/>
    </row>
    <row r="149" spans="5:5" x14ac:dyDescent="0.15">
      <c r="E149" s="61"/>
    </row>
    <row r="150" spans="5:5" x14ac:dyDescent="0.15">
      <c r="E150" s="61"/>
    </row>
    <row r="151" spans="5:5" x14ac:dyDescent="0.15">
      <c r="E151" s="61"/>
    </row>
    <row r="152" spans="5:5" x14ac:dyDescent="0.15">
      <c r="E152" s="61"/>
    </row>
    <row r="153" spans="5:5" x14ac:dyDescent="0.15">
      <c r="E153" s="61"/>
    </row>
    <row r="154" spans="5:5" x14ac:dyDescent="0.15">
      <c r="E154" s="61"/>
    </row>
    <row r="155" spans="5:5" x14ac:dyDescent="0.15">
      <c r="E155" s="61"/>
    </row>
    <row r="156" spans="5:5" x14ac:dyDescent="0.15">
      <c r="E156" s="61"/>
    </row>
    <row r="157" spans="5:5" x14ac:dyDescent="0.15">
      <c r="E157" s="61"/>
    </row>
    <row r="158" spans="5:5" x14ac:dyDescent="0.15">
      <c r="E158" s="61"/>
    </row>
    <row r="159" spans="5:5" x14ac:dyDescent="0.15">
      <c r="E159" s="61"/>
    </row>
    <row r="160" spans="5:5" x14ac:dyDescent="0.15">
      <c r="E160" s="61"/>
    </row>
    <row r="161" spans="5:5" x14ac:dyDescent="0.15">
      <c r="E161" s="61"/>
    </row>
    <row r="162" spans="5:5" x14ac:dyDescent="0.15">
      <c r="E162" s="61"/>
    </row>
    <row r="163" spans="5:5" x14ac:dyDescent="0.15">
      <c r="E163" s="61"/>
    </row>
    <row r="164" spans="5:5" x14ac:dyDescent="0.15">
      <c r="E164" s="61"/>
    </row>
    <row r="165" spans="5:5" x14ac:dyDescent="0.15">
      <c r="E165" s="61"/>
    </row>
    <row r="166" spans="5:5" x14ac:dyDescent="0.15">
      <c r="E166" s="61"/>
    </row>
    <row r="167" spans="5:5" x14ac:dyDescent="0.15">
      <c r="E167" s="61"/>
    </row>
    <row r="168" spans="5:5" x14ac:dyDescent="0.15">
      <c r="E168" s="61"/>
    </row>
    <row r="169" spans="5:5" x14ac:dyDescent="0.15">
      <c r="E169" s="61"/>
    </row>
    <row r="170" spans="5:5" x14ac:dyDescent="0.15">
      <c r="E170" s="61"/>
    </row>
    <row r="171" spans="5:5" x14ac:dyDescent="0.15">
      <c r="E171" s="61"/>
    </row>
    <row r="172" spans="5:5" x14ac:dyDescent="0.15">
      <c r="E172" s="61"/>
    </row>
    <row r="173" spans="5:5" x14ac:dyDescent="0.15">
      <c r="E173" s="61"/>
    </row>
    <row r="174" spans="5:5" x14ac:dyDescent="0.15">
      <c r="E174" s="61"/>
    </row>
    <row r="175" spans="5:5" x14ac:dyDescent="0.15">
      <c r="E175" s="61"/>
    </row>
    <row r="176" spans="5:5" x14ac:dyDescent="0.15">
      <c r="E176" s="61"/>
    </row>
    <row r="177" spans="5:5" x14ac:dyDescent="0.15">
      <c r="E177" s="61"/>
    </row>
    <row r="178" spans="5:5" x14ac:dyDescent="0.15">
      <c r="E178" s="61"/>
    </row>
    <row r="179" spans="5:5" x14ac:dyDescent="0.15">
      <c r="E179" s="61"/>
    </row>
    <row r="180" spans="5:5" x14ac:dyDescent="0.15">
      <c r="E180" s="61"/>
    </row>
    <row r="181" spans="5:5" x14ac:dyDescent="0.15">
      <c r="E181" s="61"/>
    </row>
    <row r="182" spans="5:5" x14ac:dyDescent="0.15">
      <c r="E182" s="61"/>
    </row>
    <row r="183" spans="5:5" x14ac:dyDescent="0.15">
      <c r="E183" s="61"/>
    </row>
    <row r="184" spans="5:5" x14ac:dyDescent="0.15">
      <c r="E184" s="61"/>
    </row>
    <row r="185" spans="5:5" x14ac:dyDescent="0.15">
      <c r="E185" s="61"/>
    </row>
    <row r="186" spans="5:5" x14ac:dyDescent="0.15">
      <c r="E186" s="61"/>
    </row>
    <row r="187" spans="5:5" x14ac:dyDescent="0.15">
      <c r="E187" s="61"/>
    </row>
    <row r="188" spans="5:5" x14ac:dyDescent="0.15">
      <c r="E188" s="61"/>
    </row>
    <row r="189" spans="5:5" x14ac:dyDescent="0.15">
      <c r="E189" s="61"/>
    </row>
    <row r="190" spans="5:5" x14ac:dyDescent="0.15">
      <c r="E190" s="61"/>
    </row>
    <row r="191" spans="5:5" x14ac:dyDescent="0.15">
      <c r="E191" s="61"/>
    </row>
    <row r="192" spans="5:5" x14ac:dyDescent="0.15">
      <c r="E192" s="61"/>
    </row>
    <row r="193" spans="5:5" x14ac:dyDescent="0.15">
      <c r="E193" s="61"/>
    </row>
    <row r="194" spans="5:5" x14ac:dyDescent="0.15">
      <c r="E194" s="61"/>
    </row>
    <row r="195" spans="5:5" x14ac:dyDescent="0.15">
      <c r="E195" s="61"/>
    </row>
    <row r="196" spans="5:5" x14ac:dyDescent="0.15">
      <c r="E196" s="61"/>
    </row>
    <row r="197" spans="5:5" x14ac:dyDescent="0.15">
      <c r="E197" s="61"/>
    </row>
    <row r="198" spans="5:5" x14ac:dyDescent="0.15">
      <c r="E198" s="61"/>
    </row>
    <row r="199" spans="5:5" x14ac:dyDescent="0.15">
      <c r="E199" s="61"/>
    </row>
    <row r="200" spans="5:5" x14ac:dyDescent="0.15">
      <c r="E200" s="61"/>
    </row>
    <row r="201" spans="5:5" x14ac:dyDescent="0.15">
      <c r="E201" s="61"/>
    </row>
    <row r="202" spans="5:5" x14ac:dyDescent="0.15">
      <c r="E202" s="61"/>
    </row>
    <row r="203" spans="5:5" x14ac:dyDescent="0.15">
      <c r="E203" s="61"/>
    </row>
    <row r="204" spans="5:5" x14ac:dyDescent="0.15">
      <c r="E204" s="61"/>
    </row>
    <row r="205" spans="5:5" x14ac:dyDescent="0.15">
      <c r="E205" s="61"/>
    </row>
    <row r="206" spans="5:5" x14ac:dyDescent="0.15">
      <c r="E206" s="61"/>
    </row>
    <row r="207" spans="5:5" x14ac:dyDescent="0.15">
      <c r="E207" s="61"/>
    </row>
    <row r="208" spans="5:5" x14ac:dyDescent="0.15">
      <c r="E208" s="61"/>
    </row>
    <row r="209" spans="5:5" x14ac:dyDescent="0.15">
      <c r="E209" s="61"/>
    </row>
    <row r="210" spans="5:5" x14ac:dyDescent="0.15">
      <c r="E210" s="61"/>
    </row>
    <row r="211" spans="5:5" x14ac:dyDescent="0.15">
      <c r="E211" s="61"/>
    </row>
    <row r="212" spans="5:5" x14ac:dyDescent="0.15">
      <c r="E212" s="61"/>
    </row>
    <row r="213" spans="5:5" x14ac:dyDescent="0.15">
      <c r="E213" s="61"/>
    </row>
    <row r="214" spans="5:5" x14ac:dyDescent="0.15">
      <c r="E214" s="61"/>
    </row>
    <row r="215" spans="5:5" x14ac:dyDescent="0.15">
      <c r="E215" s="61"/>
    </row>
    <row r="216" spans="5:5" x14ac:dyDescent="0.15">
      <c r="E216" s="61"/>
    </row>
    <row r="217" spans="5:5" x14ac:dyDescent="0.15">
      <c r="E217" s="61"/>
    </row>
    <row r="218" spans="5:5" x14ac:dyDescent="0.15">
      <c r="E218" s="61"/>
    </row>
    <row r="219" spans="5:5" x14ac:dyDescent="0.15">
      <c r="E219" s="61"/>
    </row>
    <row r="220" spans="5:5" x14ac:dyDescent="0.15">
      <c r="E220" s="61"/>
    </row>
    <row r="221" spans="5:5" x14ac:dyDescent="0.15">
      <c r="E221" s="61"/>
    </row>
    <row r="222" spans="5:5" x14ac:dyDescent="0.15">
      <c r="E222" s="61"/>
    </row>
    <row r="223" spans="5:5" x14ac:dyDescent="0.15">
      <c r="E223" s="61"/>
    </row>
    <row r="224" spans="5:5" x14ac:dyDescent="0.15">
      <c r="E224" s="61"/>
    </row>
    <row r="225" spans="5:5" x14ac:dyDescent="0.15">
      <c r="E225" s="61"/>
    </row>
    <row r="226" spans="5:5" x14ac:dyDescent="0.15">
      <c r="E226" s="61"/>
    </row>
    <row r="227" spans="5:5" x14ac:dyDescent="0.15">
      <c r="E227" s="61"/>
    </row>
    <row r="228" spans="5:5" x14ac:dyDescent="0.15">
      <c r="E228" s="61"/>
    </row>
    <row r="229" spans="5:5" x14ac:dyDescent="0.15">
      <c r="E229" s="61"/>
    </row>
    <row r="230" spans="5:5" x14ac:dyDescent="0.15">
      <c r="E230" s="61"/>
    </row>
    <row r="231" spans="5:5" x14ac:dyDescent="0.15">
      <c r="E231" s="61"/>
    </row>
    <row r="232" spans="5:5" x14ac:dyDescent="0.15">
      <c r="E232" s="61"/>
    </row>
    <row r="233" spans="5:5" x14ac:dyDescent="0.15">
      <c r="E233" s="61"/>
    </row>
    <row r="234" spans="5:5" x14ac:dyDescent="0.15">
      <c r="E234" s="61"/>
    </row>
    <row r="235" spans="5:5" x14ac:dyDescent="0.15">
      <c r="E235" s="61"/>
    </row>
    <row r="236" spans="5:5" x14ac:dyDescent="0.15">
      <c r="E236" s="61"/>
    </row>
    <row r="237" spans="5:5" x14ac:dyDescent="0.15">
      <c r="E237" s="61"/>
    </row>
    <row r="238" spans="5:5" x14ac:dyDescent="0.15">
      <c r="E238" s="61"/>
    </row>
    <row r="239" spans="5:5" x14ac:dyDescent="0.15">
      <c r="E239" s="61"/>
    </row>
    <row r="240" spans="5:5" x14ac:dyDescent="0.15">
      <c r="E240" s="61"/>
    </row>
    <row r="241" spans="5:5" x14ac:dyDescent="0.15">
      <c r="E241" s="61"/>
    </row>
    <row r="242" spans="5:5" x14ac:dyDescent="0.15">
      <c r="E242" s="61"/>
    </row>
    <row r="243" spans="5:5" x14ac:dyDescent="0.15">
      <c r="E243" s="61"/>
    </row>
    <row r="244" spans="5:5" x14ac:dyDescent="0.15">
      <c r="E244" s="61"/>
    </row>
    <row r="245" spans="5:5" x14ac:dyDescent="0.15">
      <c r="E245" s="61"/>
    </row>
    <row r="246" spans="5:5" x14ac:dyDescent="0.15">
      <c r="E246" s="61"/>
    </row>
    <row r="247" spans="5:5" x14ac:dyDescent="0.15">
      <c r="E247" s="61"/>
    </row>
    <row r="248" spans="5:5" x14ac:dyDescent="0.15">
      <c r="E248" s="61"/>
    </row>
    <row r="249" spans="5:5" x14ac:dyDescent="0.15">
      <c r="E249" s="61"/>
    </row>
    <row r="250" spans="5:5" x14ac:dyDescent="0.15">
      <c r="E250" s="61"/>
    </row>
    <row r="251" spans="5:5" x14ac:dyDescent="0.15">
      <c r="E251" s="61"/>
    </row>
    <row r="252" spans="5:5" x14ac:dyDescent="0.15">
      <c r="E252" s="61"/>
    </row>
    <row r="253" spans="5:5" x14ac:dyDescent="0.15">
      <c r="E253" s="61"/>
    </row>
    <row r="254" spans="5:5" x14ac:dyDescent="0.15">
      <c r="E254" s="61"/>
    </row>
    <row r="255" spans="5:5" x14ac:dyDescent="0.15">
      <c r="E255" s="61"/>
    </row>
    <row r="256" spans="5:5" x14ac:dyDescent="0.15">
      <c r="E256" s="61"/>
    </row>
    <row r="257" spans="5:5" x14ac:dyDescent="0.15">
      <c r="E257" s="61"/>
    </row>
    <row r="258" spans="5:5" x14ac:dyDescent="0.15">
      <c r="E258" s="61"/>
    </row>
    <row r="259" spans="5:5" x14ac:dyDescent="0.15">
      <c r="E259" s="61"/>
    </row>
    <row r="260" spans="5:5" x14ac:dyDescent="0.15">
      <c r="E260" s="61"/>
    </row>
    <row r="261" spans="5:5" x14ac:dyDescent="0.15">
      <c r="E261" s="61"/>
    </row>
    <row r="262" spans="5:5" x14ac:dyDescent="0.15">
      <c r="E262" s="61"/>
    </row>
    <row r="263" spans="5:5" x14ac:dyDescent="0.15">
      <c r="E263" s="61"/>
    </row>
    <row r="264" spans="5:5" x14ac:dyDescent="0.15">
      <c r="E264" s="61"/>
    </row>
    <row r="265" spans="5:5" x14ac:dyDescent="0.15">
      <c r="E265" s="61"/>
    </row>
    <row r="266" spans="5:5" x14ac:dyDescent="0.15">
      <c r="E266" s="61"/>
    </row>
    <row r="267" spans="5:5" x14ac:dyDescent="0.15">
      <c r="E267" s="61"/>
    </row>
    <row r="268" spans="5:5" x14ac:dyDescent="0.15">
      <c r="E268" s="61"/>
    </row>
    <row r="269" spans="5:5" x14ac:dyDescent="0.15">
      <c r="E269" s="61"/>
    </row>
    <row r="270" spans="5:5" x14ac:dyDescent="0.15">
      <c r="E270" s="61"/>
    </row>
    <row r="271" spans="5:5" x14ac:dyDescent="0.15">
      <c r="E271" s="61"/>
    </row>
    <row r="272" spans="5:5" x14ac:dyDescent="0.15">
      <c r="E272" s="61"/>
    </row>
    <row r="273" spans="5:5" x14ac:dyDescent="0.15">
      <c r="E273" s="61"/>
    </row>
    <row r="274" spans="5:5" x14ac:dyDescent="0.15">
      <c r="E274" s="61"/>
    </row>
    <row r="275" spans="5:5" x14ac:dyDescent="0.15">
      <c r="E275" s="61"/>
    </row>
    <row r="276" spans="5:5" x14ac:dyDescent="0.15">
      <c r="E276" s="61"/>
    </row>
    <row r="277" spans="5:5" x14ac:dyDescent="0.15">
      <c r="E277" s="61"/>
    </row>
    <row r="278" spans="5:5" x14ac:dyDescent="0.15">
      <c r="E278" s="61"/>
    </row>
    <row r="279" spans="5:5" x14ac:dyDescent="0.15">
      <c r="E279" s="61"/>
    </row>
    <row r="280" spans="5:5" x14ac:dyDescent="0.15">
      <c r="E280" s="61"/>
    </row>
    <row r="281" spans="5:5" x14ac:dyDescent="0.15">
      <c r="E281" s="61"/>
    </row>
    <row r="282" spans="5:5" x14ac:dyDescent="0.15">
      <c r="E282" s="61"/>
    </row>
    <row r="283" spans="5:5" x14ac:dyDescent="0.15">
      <c r="E283" s="61"/>
    </row>
    <row r="284" spans="5:5" x14ac:dyDescent="0.15">
      <c r="E284" s="61"/>
    </row>
    <row r="285" spans="5:5" x14ac:dyDescent="0.15">
      <c r="E285" s="61"/>
    </row>
    <row r="286" spans="5:5" x14ac:dyDescent="0.15">
      <c r="E286" s="61"/>
    </row>
    <row r="287" spans="5:5" x14ac:dyDescent="0.15">
      <c r="E287" s="61"/>
    </row>
    <row r="288" spans="5:5" x14ac:dyDescent="0.15">
      <c r="E288" s="61"/>
    </row>
    <row r="289" spans="5:5" x14ac:dyDescent="0.15">
      <c r="E289" s="61"/>
    </row>
    <row r="290" spans="5:5" x14ac:dyDescent="0.15">
      <c r="E290" s="61"/>
    </row>
    <row r="291" spans="5:5" x14ac:dyDescent="0.15">
      <c r="E291" s="61"/>
    </row>
    <row r="292" spans="5:5" x14ac:dyDescent="0.15">
      <c r="E292" s="61"/>
    </row>
    <row r="293" spans="5:5" x14ac:dyDescent="0.15">
      <c r="E293" s="61"/>
    </row>
    <row r="294" spans="5:5" x14ac:dyDescent="0.15">
      <c r="E294" s="61"/>
    </row>
    <row r="295" spans="5:5" x14ac:dyDescent="0.15">
      <c r="E295" s="61"/>
    </row>
    <row r="296" spans="5:5" x14ac:dyDescent="0.15">
      <c r="E296" s="61"/>
    </row>
    <row r="297" spans="5:5" x14ac:dyDescent="0.15">
      <c r="E297" s="61"/>
    </row>
    <row r="298" spans="5:5" x14ac:dyDescent="0.15">
      <c r="E298" s="61"/>
    </row>
    <row r="299" spans="5:5" x14ac:dyDescent="0.15">
      <c r="E299" s="61"/>
    </row>
    <row r="300" spans="5:5" x14ac:dyDescent="0.15">
      <c r="E300" s="61"/>
    </row>
    <row r="301" spans="5:5" x14ac:dyDescent="0.15">
      <c r="E301" s="61"/>
    </row>
    <row r="302" spans="5:5" x14ac:dyDescent="0.15">
      <c r="E302" s="61"/>
    </row>
    <row r="303" spans="5:5" x14ac:dyDescent="0.15">
      <c r="E303" s="61"/>
    </row>
    <row r="304" spans="5:5" x14ac:dyDescent="0.15">
      <c r="E304" s="61"/>
    </row>
    <row r="305" spans="5:5" x14ac:dyDescent="0.15">
      <c r="E305" s="61"/>
    </row>
    <row r="306" spans="5:5" x14ac:dyDescent="0.15">
      <c r="E306" s="61"/>
    </row>
    <row r="307" spans="5:5" x14ac:dyDescent="0.15">
      <c r="E307" s="61"/>
    </row>
    <row r="308" spans="5:5" x14ac:dyDescent="0.15">
      <c r="E308" s="61"/>
    </row>
    <row r="309" spans="5:5" x14ac:dyDescent="0.15">
      <c r="E309" s="61"/>
    </row>
    <row r="310" spans="5:5" x14ac:dyDescent="0.15">
      <c r="E310" s="61"/>
    </row>
    <row r="311" spans="5:5" x14ac:dyDescent="0.15">
      <c r="E311" s="61"/>
    </row>
    <row r="312" spans="5:5" x14ac:dyDescent="0.15">
      <c r="E312" s="61"/>
    </row>
    <row r="313" spans="5:5" x14ac:dyDescent="0.15">
      <c r="E313" s="61"/>
    </row>
    <row r="314" spans="5:5" x14ac:dyDescent="0.15">
      <c r="E314" s="61"/>
    </row>
    <row r="315" spans="5:5" x14ac:dyDescent="0.15">
      <c r="E315" s="61"/>
    </row>
    <row r="316" spans="5:5" x14ac:dyDescent="0.15">
      <c r="E316" s="61"/>
    </row>
    <row r="317" spans="5:5" x14ac:dyDescent="0.15">
      <c r="E317" s="61"/>
    </row>
    <row r="318" spans="5:5" x14ac:dyDescent="0.15">
      <c r="E318" s="61"/>
    </row>
    <row r="319" spans="5:5" x14ac:dyDescent="0.15">
      <c r="E319" s="61"/>
    </row>
    <row r="320" spans="5:5" x14ac:dyDescent="0.15">
      <c r="E320" s="61"/>
    </row>
    <row r="321" spans="5:5" x14ac:dyDescent="0.15">
      <c r="E321" s="61"/>
    </row>
    <row r="322" spans="5:5" x14ac:dyDescent="0.15">
      <c r="E322" s="61"/>
    </row>
    <row r="323" spans="5:5" x14ac:dyDescent="0.15">
      <c r="E323" s="61"/>
    </row>
    <row r="324" spans="5:5" x14ac:dyDescent="0.15">
      <c r="E324" s="61"/>
    </row>
    <row r="325" spans="5:5" x14ac:dyDescent="0.15">
      <c r="E325" s="61"/>
    </row>
    <row r="326" spans="5:5" x14ac:dyDescent="0.15">
      <c r="E326" s="61"/>
    </row>
    <row r="327" spans="5:5" x14ac:dyDescent="0.15">
      <c r="E327" s="61"/>
    </row>
    <row r="328" spans="5:5" x14ac:dyDescent="0.15">
      <c r="E328" s="61"/>
    </row>
    <row r="329" spans="5:5" x14ac:dyDescent="0.15">
      <c r="E329" s="61"/>
    </row>
    <row r="330" spans="5:5" x14ac:dyDescent="0.15">
      <c r="E330" s="61"/>
    </row>
    <row r="331" spans="5:5" x14ac:dyDescent="0.15">
      <c r="E331" s="61"/>
    </row>
    <row r="332" spans="5:5" x14ac:dyDescent="0.15">
      <c r="E332" s="61"/>
    </row>
    <row r="333" spans="5:5" x14ac:dyDescent="0.15">
      <c r="E333" s="61"/>
    </row>
    <row r="334" spans="5:5" x14ac:dyDescent="0.15">
      <c r="E334" s="61"/>
    </row>
    <row r="335" spans="5:5" x14ac:dyDescent="0.15">
      <c r="E335" s="61"/>
    </row>
    <row r="336" spans="5:5" x14ac:dyDescent="0.15">
      <c r="E336" s="61"/>
    </row>
    <row r="337" spans="5:5" x14ac:dyDescent="0.15">
      <c r="E337" s="61"/>
    </row>
    <row r="338" spans="5:5" x14ac:dyDescent="0.15">
      <c r="E338" s="61"/>
    </row>
    <row r="339" spans="5:5" x14ac:dyDescent="0.15">
      <c r="E339" s="61"/>
    </row>
    <row r="340" spans="5:5" x14ac:dyDescent="0.15">
      <c r="E340" s="61"/>
    </row>
    <row r="341" spans="5:5" x14ac:dyDescent="0.15">
      <c r="E341" s="61"/>
    </row>
    <row r="342" spans="5:5" x14ac:dyDescent="0.15">
      <c r="E342" s="61"/>
    </row>
    <row r="343" spans="5:5" x14ac:dyDescent="0.15">
      <c r="E343" s="61"/>
    </row>
    <row r="344" spans="5:5" x14ac:dyDescent="0.15">
      <c r="E344" s="61"/>
    </row>
    <row r="345" spans="5:5" x14ac:dyDescent="0.15">
      <c r="E345" s="61"/>
    </row>
    <row r="346" spans="5:5" x14ac:dyDescent="0.15">
      <c r="E346" s="61"/>
    </row>
    <row r="347" spans="5:5" x14ac:dyDescent="0.15">
      <c r="E347" s="61"/>
    </row>
    <row r="348" spans="5:5" x14ac:dyDescent="0.15">
      <c r="E348" s="61"/>
    </row>
    <row r="349" spans="5:5" x14ac:dyDescent="0.15">
      <c r="E349" s="61"/>
    </row>
    <row r="350" spans="5:5" x14ac:dyDescent="0.15">
      <c r="E350" s="61"/>
    </row>
    <row r="351" spans="5:5" x14ac:dyDescent="0.15">
      <c r="E351" s="61"/>
    </row>
    <row r="352" spans="5:5" x14ac:dyDescent="0.15">
      <c r="E352" s="61"/>
    </row>
    <row r="353" spans="5:5" x14ac:dyDescent="0.15">
      <c r="E353" s="61"/>
    </row>
    <row r="354" spans="5:5" x14ac:dyDescent="0.15">
      <c r="E354" s="61"/>
    </row>
    <row r="355" spans="5:5" x14ac:dyDescent="0.15">
      <c r="E355" s="61"/>
    </row>
    <row r="356" spans="5:5" x14ac:dyDescent="0.15">
      <c r="E356" s="61"/>
    </row>
    <row r="357" spans="5:5" x14ac:dyDescent="0.15">
      <c r="E357" s="61"/>
    </row>
    <row r="358" spans="5:5" x14ac:dyDescent="0.15">
      <c r="E358" s="61"/>
    </row>
    <row r="359" spans="5:5" x14ac:dyDescent="0.15">
      <c r="E359" s="61"/>
    </row>
    <row r="360" spans="5:5" x14ac:dyDescent="0.15">
      <c r="E360" s="61"/>
    </row>
    <row r="361" spans="5:5" x14ac:dyDescent="0.15">
      <c r="E361" s="61"/>
    </row>
    <row r="362" spans="5:5" x14ac:dyDescent="0.15">
      <c r="E362" s="61"/>
    </row>
    <row r="363" spans="5:5" x14ac:dyDescent="0.15">
      <c r="E363" s="61"/>
    </row>
    <row r="364" spans="5:5" x14ac:dyDescent="0.15">
      <c r="E364" s="61"/>
    </row>
    <row r="365" spans="5:5" x14ac:dyDescent="0.15">
      <c r="E365" s="61"/>
    </row>
    <row r="366" spans="5:5" x14ac:dyDescent="0.15">
      <c r="E366" s="61"/>
    </row>
    <row r="367" spans="5:5" x14ac:dyDescent="0.15">
      <c r="E367" s="61"/>
    </row>
    <row r="368" spans="5:5" x14ac:dyDescent="0.15">
      <c r="E368" s="61"/>
    </row>
    <row r="369" spans="5:5" x14ac:dyDescent="0.15">
      <c r="E369" s="61"/>
    </row>
    <row r="370" spans="5:5" x14ac:dyDescent="0.15">
      <c r="E370" s="61"/>
    </row>
    <row r="371" spans="5:5" x14ac:dyDescent="0.15">
      <c r="E371" s="61"/>
    </row>
    <row r="372" spans="5:5" x14ac:dyDescent="0.15">
      <c r="E372" s="61"/>
    </row>
    <row r="373" spans="5:5" x14ac:dyDescent="0.15">
      <c r="E373" s="61"/>
    </row>
    <row r="374" spans="5:5" x14ac:dyDescent="0.15">
      <c r="E374" s="61"/>
    </row>
    <row r="375" spans="5:5" x14ac:dyDescent="0.15">
      <c r="E375" s="61"/>
    </row>
    <row r="376" spans="5:5" x14ac:dyDescent="0.15">
      <c r="E376" s="61"/>
    </row>
    <row r="377" spans="5:5" x14ac:dyDescent="0.15">
      <c r="E377" s="61"/>
    </row>
    <row r="378" spans="5:5" x14ac:dyDescent="0.15">
      <c r="E378" s="61"/>
    </row>
    <row r="379" spans="5:5" x14ac:dyDescent="0.15">
      <c r="E379" s="61"/>
    </row>
    <row r="380" spans="5:5" x14ac:dyDescent="0.15">
      <c r="E380" s="61"/>
    </row>
    <row r="381" spans="5:5" x14ac:dyDescent="0.15">
      <c r="E381" s="61"/>
    </row>
    <row r="382" spans="5:5" x14ac:dyDescent="0.15">
      <c r="E382" s="61"/>
    </row>
    <row r="383" spans="5:5" x14ac:dyDescent="0.15">
      <c r="E383" s="61"/>
    </row>
    <row r="384" spans="5:5" x14ac:dyDescent="0.15">
      <c r="E384" s="61"/>
    </row>
    <row r="385" spans="5:5" x14ac:dyDescent="0.15">
      <c r="E385" s="61"/>
    </row>
    <row r="386" spans="5:5" x14ac:dyDescent="0.15">
      <c r="E386" s="61"/>
    </row>
    <row r="387" spans="5:5" x14ac:dyDescent="0.15">
      <c r="E387" s="61"/>
    </row>
    <row r="388" spans="5:5" x14ac:dyDescent="0.15">
      <c r="E388" s="61"/>
    </row>
    <row r="389" spans="5:5" x14ac:dyDescent="0.15">
      <c r="E389" s="61"/>
    </row>
    <row r="390" spans="5:5" x14ac:dyDescent="0.15">
      <c r="E390" s="61"/>
    </row>
    <row r="391" spans="5:5" x14ac:dyDescent="0.15">
      <c r="E391" s="61"/>
    </row>
    <row r="392" spans="5:5" x14ac:dyDescent="0.15">
      <c r="E392" s="61"/>
    </row>
    <row r="393" spans="5:5" x14ac:dyDescent="0.15">
      <c r="E393" s="61"/>
    </row>
    <row r="394" spans="5:5" x14ac:dyDescent="0.15">
      <c r="E394" s="61"/>
    </row>
    <row r="395" spans="5:5" x14ac:dyDescent="0.15">
      <c r="E395" s="61"/>
    </row>
    <row r="396" spans="5:5" x14ac:dyDescent="0.15">
      <c r="E396" s="61"/>
    </row>
    <row r="397" spans="5:5" x14ac:dyDescent="0.15">
      <c r="E397" s="61"/>
    </row>
    <row r="398" spans="5:5" x14ac:dyDescent="0.15">
      <c r="E398" s="61"/>
    </row>
    <row r="399" spans="5:5" x14ac:dyDescent="0.15">
      <c r="E399" s="61"/>
    </row>
    <row r="400" spans="5:5" x14ac:dyDescent="0.15">
      <c r="E400" s="61"/>
    </row>
    <row r="401" spans="5:5" x14ac:dyDescent="0.15">
      <c r="E401" s="61"/>
    </row>
    <row r="402" spans="5:5" x14ac:dyDescent="0.15">
      <c r="E402" s="61"/>
    </row>
    <row r="403" spans="5:5" x14ac:dyDescent="0.15">
      <c r="E403" s="61"/>
    </row>
    <row r="404" spans="5:5" x14ac:dyDescent="0.15">
      <c r="E404" s="61"/>
    </row>
    <row r="405" spans="5:5" x14ac:dyDescent="0.15">
      <c r="E405" s="61"/>
    </row>
    <row r="406" spans="5:5" x14ac:dyDescent="0.15">
      <c r="E406" s="61"/>
    </row>
    <row r="407" spans="5:5" x14ac:dyDescent="0.15">
      <c r="E407" s="61"/>
    </row>
    <row r="408" spans="5:5" x14ac:dyDescent="0.15">
      <c r="E408" s="61"/>
    </row>
    <row r="409" spans="5:5" x14ac:dyDescent="0.15">
      <c r="E409" s="61"/>
    </row>
    <row r="410" spans="5:5" x14ac:dyDescent="0.15">
      <c r="E410" s="61"/>
    </row>
    <row r="411" spans="5:5" x14ac:dyDescent="0.15">
      <c r="E411" s="61"/>
    </row>
    <row r="412" spans="5:5" x14ac:dyDescent="0.15">
      <c r="E412" s="61"/>
    </row>
    <row r="413" spans="5:5" x14ac:dyDescent="0.15">
      <c r="E413" s="61"/>
    </row>
    <row r="414" spans="5:5" x14ac:dyDescent="0.15">
      <c r="E414" s="61"/>
    </row>
    <row r="415" spans="5:5" x14ac:dyDescent="0.15">
      <c r="E415" s="61"/>
    </row>
    <row r="416" spans="5:5" x14ac:dyDescent="0.15">
      <c r="E416" s="61"/>
    </row>
    <row r="417" spans="5:5" x14ac:dyDescent="0.15">
      <c r="E417" s="61"/>
    </row>
    <row r="418" spans="5:5" x14ac:dyDescent="0.15">
      <c r="E418" s="61"/>
    </row>
    <row r="419" spans="5:5" x14ac:dyDescent="0.15">
      <c r="E419" s="61"/>
    </row>
    <row r="420" spans="5:5" x14ac:dyDescent="0.15">
      <c r="E420" s="61"/>
    </row>
    <row r="421" spans="5:5" x14ac:dyDescent="0.15">
      <c r="E421" s="61"/>
    </row>
    <row r="422" spans="5:5" x14ac:dyDescent="0.15">
      <c r="E422" s="61"/>
    </row>
    <row r="423" spans="5:5" x14ac:dyDescent="0.15">
      <c r="E423" s="61"/>
    </row>
    <row r="424" spans="5:5" x14ac:dyDescent="0.15">
      <c r="E424" s="61"/>
    </row>
    <row r="425" spans="5:5" x14ac:dyDescent="0.15">
      <c r="E425" s="61"/>
    </row>
    <row r="426" spans="5:5" x14ac:dyDescent="0.15">
      <c r="E426" s="61"/>
    </row>
    <row r="427" spans="5:5" x14ac:dyDescent="0.15">
      <c r="E427" s="61"/>
    </row>
    <row r="428" spans="5:5" x14ac:dyDescent="0.15">
      <c r="E428" s="61"/>
    </row>
    <row r="429" spans="5:5" x14ac:dyDescent="0.15">
      <c r="E429" s="61"/>
    </row>
    <row r="430" spans="5:5" x14ac:dyDescent="0.15">
      <c r="E430" s="61"/>
    </row>
    <row r="431" spans="5:5" x14ac:dyDescent="0.15">
      <c r="E431" s="61"/>
    </row>
    <row r="432" spans="5:5" x14ac:dyDescent="0.15">
      <c r="E432" s="61"/>
    </row>
    <row r="433" spans="5:5" x14ac:dyDescent="0.15">
      <c r="E433" s="61"/>
    </row>
    <row r="434" spans="5:5" x14ac:dyDescent="0.15">
      <c r="E434" s="61"/>
    </row>
    <row r="435" spans="5:5" x14ac:dyDescent="0.15">
      <c r="E435" s="61"/>
    </row>
    <row r="436" spans="5:5" x14ac:dyDescent="0.15">
      <c r="E436" s="61"/>
    </row>
    <row r="437" spans="5:5" x14ac:dyDescent="0.15">
      <c r="E437" s="61"/>
    </row>
    <row r="438" spans="5:5" x14ac:dyDescent="0.15">
      <c r="E438" s="61"/>
    </row>
    <row r="439" spans="5:5" x14ac:dyDescent="0.15">
      <c r="E439" s="61"/>
    </row>
    <row r="440" spans="5:5" x14ac:dyDescent="0.15">
      <c r="E440" s="61"/>
    </row>
    <row r="441" spans="5:5" x14ac:dyDescent="0.15">
      <c r="E441" s="61"/>
    </row>
    <row r="442" spans="5:5" x14ac:dyDescent="0.15">
      <c r="E442" s="61"/>
    </row>
    <row r="443" spans="5:5" x14ac:dyDescent="0.15">
      <c r="E443" s="61"/>
    </row>
    <row r="444" spans="5:5" x14ac:dyDescent="0.15">
      <c r="E444" s="61"/>
    </row>
    <row r="445" spans="5:5" x14ac:dyDescent="0.15">
      <c r="E445" s="61"/>
    </row>
    <row r="446" spans="5:5" x14ac:dyDescent="0.15">
      <c r="E446" s="61"/>
    </row>
    <row r="447" spans="5:5" x14ac:dyDescent="0.15">
      <c r="E447" s="61"/>
    </row>
    <row r="448" spans="5:5" x14ac:dyDescent="0.15">
      <c r="E448" s="61"/>
    </row>
    <row r="449" spans="5:5" x14ac:dyDescent="0.15">
      <c r="E449" s="61"/>
    </row>
    <row r="450" spans="5:5" x14ac:dyDescent="0.15">
      <c r="E450" s="61"/>
    </row>
    <row r="451" spans="5:5" x14ac:dyDescent="0.15">
      <c r="E451" s="61"/>
    </row>
    <row r="452" spans="5:5" x14ac:dyDescent="0.15">
      <c r="E452" s="61"/>
    </row>
    <row r="453" spans="5:5" x14ac:dyDescent="0.15">
      <c r="E453" s="61"/>
    </row>
    <row r="454" spans="5:5" x14ac:dyDescent="0.15">
      <c r="E454" s="6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1"/>
  <sheetViews>
    <sheetView workbookViewId="0">
      <selection sqref="A1:XFD1048576"/>
    </sheetView>
  </sheetViews>
  <sheetFormatPr baseColWidth="10" defaultColWidth="8.83203125" defaultRowHeight="14" x14ac:dyDescent="0.15"/>
  <cols>
    <col min="1" max="1" width="15.6640625" style="32" customWidth="1"/>
    <col min="2" max="5" width="8.83203125" style="32"/>
    <col min="6" max="6" width="13.1640625" style="32" customWidth="1"/>
    <col min="7" max="7" width="11" style="32" customWidth="1"/>
    <col min="8" max="8" width="7.6640625" style="32" customWidth="1"/>
    <col min="9" max="11" width="8.83203125" style="32"/>
    <col min="12" max="12" width="10.1640625" style="32" customWidth="1"/>
    <col min="13" max="17" width="8.83203125" style="32"/>
    <col min="18" max="18" width="13.1640625" style="32" customWidth="1"/>
    <col min="19" max="20" width="11" style="32" customWidth="1"/>
    <col min="21" max="22" width="8.83203125" style="32"/>
    <col min="23" max="23" width="27.5" style="32" customWidth="1"/>
    <col min="24" max="25" width="8.83203125" style="32"/>
    <col min="26" max="26" width="13.1640625" style="32" customWidth="1"/>
    <col min="27" max="27" width="11" style="32" customWidth="1"/>
    <col min="28" max="16384" width="8.83203125" style="32"/>
  </cols>
  <sheetData>
    <row r="1" spans="1:27" ht="30" x14ac:dyDescent="0.15">
      <c r="A1" s="104" t="s">
        <v>25</v>
      </c>
      <c r="G1" s="32" t="s">
        <v>59</v>
      </c>
      <c r="H1" s="32" t="s">
        <v>57</v>
      </c>
      <c r="R1" s="105" t="s">
        <v>81</v>
      </c>
      <c r="S1" s="105"/>
      <c r="W1" s="106" t="s">
        <v>82</v>
      </c>
      <c r="X1" s="107"/>
      <c r="Y1" s="108"/>
    </row>
    <row r="2" spans="1:27" x14ac:dyDescent="0.15">
      <c r="F2" s="32" t="s">
        <v>76</v>
      </c>
      <c r="G2" s="109">
        <v>310400</v>
      </c>
      <c r="H2" s="109">
        <v>379100</v>
      </c>
      <c r="L2" s="32" t="s">
        <v>79</v>
      </c>
      <c r="M2" s="32">
        <v>79</v>
      </c>
      <c r="R2" s="110" t="s">
        <v>103</v>
      </c>
      <c r="S2" s="110" t="s">
        <v>102</v>
      </c>
      <c r="T2" s="110" t="s">
        <v>4</v>
      </c>
      <c r="W2" s="32" t="s">
        <v>85</v>
      </c>
      <c r="X2" s="111">
        <f>COUNTA($S3:$S1048576)</f>
        <v>28</v>
      </c>
      <c r="Y2" s="112"/>
    </row>
    <row r="3" spans="1:27" x14ac:dyDescent="0.15">
      <c r="A3" s="32" t="s">
        <v>12</v>
      </c>
      <c r="B3" s="32">
        <f>COUNTIF(Dashboard!G6:H1048576,"In Progress")</f>
        <v>6</v>
      </c>
      <c r="F3" s="32" t="s">
        <v>77</v>
      </c>
      <c r="G3" s="112">
        <f>GETPIVOTDATA("Actual cost",$G$2)/GETPIVOTDATA("Budget",$H$2)</f>
        <v>0.8187813241888684</v>
      </c>
      <c r="H3" s="112">
        <f>1-G3</f>
        <v>0.1812186758111316</v>
      </c>
      <c r="R3" s="32" t="s">
        <v>97</v>
      </c>
      <c r="S3" s="32" t="s">
        <v>10</v>
      </c>
      <c r="T3" s="32" t="s">
        <v>22</v>
      </c>
      <c r="W3" s="113" t="s">
        <v>83</v>
      </c>
      <c r="X3" s="113">
        <f>COUNTIF($T3:$T1048576,"Complete")</f>
        <v>7</v>
      </c>
      <c r="Y3" s="112"/>
      <c r="Z3" s="114" t="s">
        <v>54</v>
      </c>
      <c r="AA3" s="52">
        <f ca="1">TODAY()</f>
        <v>46204</v>
      </c>
    </row>
    <row r="4" spans="1:27" x14ac:dyDescent="0.15">
      <c r="A4" s="32" t="s">
        <v>15</v>
      </c>
      <c r="B4" s="32">
        <f>COUNTIF(Dashboard!G6:H1048576,"Complete")</f>
        <v>7</v>
      </c>
      <c r="S4" s="32" t="s">
        <v>13</v>
      </c>
      <c r="T4" s="32" t="s">
        <v>12</v>
      </c>
      <c r="W4" s="32" t="s">
        <v>84</v>
      </c>
      <c r="X4" s="32">
        <f>X2-X3</f>
        <v>21</v>
      </c>
      <c r="Y4" s="112"/>
    </row>
    <row r="5" spans="1:27" x14ac:dyDescent="0.15">
      <c r="A5" s="32" t="s">
        <v>22</v>
      </c>
      <c r="B5" s="32">
        <f>COUNTIF(Dashboard!G6:H1048576,"In Review")</f>
        <v>3</v>
      </c>
      <c r="S5" s="32" t="s">
        <v>21</v>
      </c>
      <c r="T5" s="32" t="s">
        <v>17</v>
      </c>
    </row>
    <row r="6" spans="1:27" x14ac:dyDescent="0.15">
      <c r="A6" s="32" t="s">
        <v>17</v>
      </c>
      <c r="B6" s="32">
        <f>COUNTIF(Dashboard!G6:H1048576,"On Hold")</f>
        <v>5</v>
      </c>
      <c r="S6" s="32" t="s">
        <v>119</v>
      </c>
      <c r="T6" s="32" t="s">
        <v>73</v>
      </c>
      <c r="W6" s="115" t="s">
        <v>15</v>
      </c>
      <c r="X6" s="112">
        <f>X3/$X$2</f>
        <v>0.25</v>
      </c>
    </row>
    <row r="7" spans="1:27" x14ac:dyDescent="0.15">
      <c r="A7" s="32" t="s">
        <v>31</v>
      </c>
      <c r="B7" s="32">
        <f>COUNTIF(Dashboard!G6:H1048576,"Blocked")</f>
        <v>1</v>
      </c>
      <c r="S7" s="32" t="s">
        <v>120</v>
      </c>
      <c r="T7" s="32" t="s">
        <v>12</v>
      </c>
      <c r="W7" s="115" t="s">
        <v>86</v>
      </c>
      <c r="X7" s="112">
        <f>X4/$X$2</f>
        <v>0.75</v>
      </c>
    </row>
    <row r="8" spans="1:27" x14ac:dyDescent="0.15">
      <c r="A8" s="32" t="s">
        <v>20</v>
      </c>
      <c r="B8" s="32">
        <f>COUNTIF(Dashboard!G6:H1048576,"Overdue")</f>
        <v>5</v>
      </c>
      <c r="R8" s="32" t="s">
        <v>98</v>
      </c>
      <c r="S8" s="32" t="s">
        <v>16</v>
      </c>
      <c r="T8" s="32" t="s">
        <v>17</v>
      </c>
    </row>
    <row r="9" spans="1:27" x14ac:dyDescent="0.15">
      <c r="A9" s="32" t="s">
        <v>73</v>
      </c>
      <c r="B9" s="32">
        <f>COUNTIF(Dashboard!G6:H1048576,"Not Started")</f>
        <v>1</v>
      </c>
      <c r="S9" s="32" t="s">
        <v>26</v>
      </c>
      <c r="T9" s="32" t="s">
        <v>15</v>
      </c>
    </row>
    <row r="10" spans="1:27" x14ac:dyDescent="0.15">
      <c r="S10" s="32" t="s">
        <v>27</v>
      </c>
      <c r="T10" s="32" t="s">
        <v>20</v>
      </c>
    </row>
    <row r="11" spans="1:27" x14ac:dyDescent="0.15">
      <c r="S11" s="32" t="s">
        <v>110</v>
      </c>
      <c r="T11" s="32" t="s">
        <v>15</v>
      </c>
    </row>
    <row r="12" spans="1:27" x14ac:dyDescent="0.15">
      <c r="A12" s="116" t="s">
        <v>74</v>
      </c>
      <c r="B12" s="32">
        <f>SUM(B6,B7,B9)</f>
        <v>7</v>
      </c>
      <c r="S12" s="32" t="s">
        <v>111</v>
      </c>
      <c r="T12" s="32" t="s">
        <v>22</v>
      </c>
    </row>
    <row r="13" spans="1:27" x14ac:dyDescent="0.15">
      <c r="A13" s="116" t="s">
        <v>75</v>
      </c>
      <c r="B13" s="32">
        <f>SUM(B3:B9)</f>
        <v>28</v>
      </c>
      <c r="S13" s="32" t="s">
        <v>122</v>
      </c>
      <c r="T13" s="32" t="s">
        <v>15</v>
      </c>
    </row>
    <row r="14" spans="1:27" x14ac:dyDescent="0.15">
      <c r="R14" s="32" t="s">
        <v>101</v>
      </c>
      <c r="S14" s="32" t="s">
        <v>107</v>
      </c>
      <c r="T14" s="32" t="s">
        <v>15</v>
      </c>
    </row>
    <row r="15" spans="1:27" x14ac:dyDescent="0.15">
      <c r="S15" s="32" t="s">
        <v>108</v>
      </c>
      <c r="T15" s="32" t="s">
        <v>12</v>
      </c>
    </row>
    <row r="16" spans="1:27" x14ac:dyDescent="0.15">
      <c r="S16" s="32" t="s">
        <v>112</v>
      </c>
      <c r="T16" s="32" t="s">
        <v>12</v>
      </c>
    </row>
    <row r="17" spans="18:20" x14ac:dyDescent="0.15">
      <c r="S17" s="32" t="s">
        <v>113</v>
      </c>
      <c r="T17" s="32" t="s">
        <v>12</v>
      </c>
    </row>
    <row r="18" spans="18:20" x14ac:dyDescent="0.15">
      <c r="S18" s="32" t="s">
        <v>114</v>
      </c>
      <c r="T18" s="32" t="s">
        <v>17</v>
      </c>
    </row>
    <row r="19" spans="18:20" x14ac:dyDescent="0.15">
      <c r="S19" s="32" t="s">
        <v>121</v>
      </c>
      <c r="T19" s="32" t="s">
        <v>17</v>
      </c>
    </row>
    <row r="20" spans="18:20" x14ac:dyDescent="0.15">
      <c r="S20" s="32" t="s">
        <v>123</v>
      </c>
      <c r="T20" s="32" t="s">
        <v>31</v>
      </c>
    </row>
    <row r="21" spans="18:20" x14ac:dyDescent="0.15">
      <c r="R21" s="32" t="s">
        <v>100</v>
      </c>
      <c r="S21" s="32" t="s">
        <v>104</v>
      </c>
      <c r="T21" s="32" t="s">
        <v>12</v>
      </c>
    </row>
    <row r="22" spans="18:20" x14ac:dyDescent="0.15">
      <c r="S22" s="32" t="s">
        <v>109</v>
      </c>
      <c r="T22" s="32" t="s">
        <v>17</v>
      </c>
    </row>
    <row r="23" spans="18:20" x14ac:dyDescent="0.15">
      <c r="S23" s="32" t="s">
        <v>116</v>
      </c>
      <c r="T23" s="32" t="s">
        <v>22</v>
      </c>
    </row>
    <row r="24" spans="18:20" x14ac:dyDescent="0.15">
      <c r="S24" s="32" t="s">
        <v>124</v>
      </c>
      <c r="T24" s="32" t="s">
        <v>15</v>
      </c>
    </row>
    <row r="25" spans="18:20" x14ac:dyDescent="0.15">
      <c r="R25" s="32" t="s">
        <v>99</v>
      </c>
      <c r="S25" s="32" t="s">
        <v>18</v>
      </c>
      <c r="T25" s="32" t="s">
        <v>20</v>
      </c>
    </row>
    <row r="26" spans="18:20" x14ac:dyDescent="0.15">
      <c r="S26" s="32" t="s">
        <v>105</v>
      </c>
      <c r="T26" s="32" t="s">
        <v>20</v>
      </c>
    </row>
    <row r="27" spans="18:20" x14ac:dyDescent="0.15">
      <c r="S27" s="32" t="s">
        <v>106</v>
      </c>
      <c r="T27" s="32" t="s">
        <v>15</v>
      </c>
    </row>
    <row r="28" spans="18:20" x14ac:dyDescent="0.15">
      <c r="S28" s="32" t="s">
        <v>115</v>
      </c>
      <c r="T28" s="32" t="s">
        <v>20</v>
      </c>
    </row>
    <row r="29" spans="18:20" x14ac:dyDescent="0.15">
      <c r="S29" s="32" t="s">
        <v>117</v>
      </c>
      <c r="T29" s="32" t="s">
        <v>20</v>
      </c>
    </row>
    <row r="30" spans="18:20" x14ac:dyDescent="0.15">
      <c r="S30" s="32" t="s">
        <v>118</v>
      </c>
      <c r="T30" s="32" t="s">
        <v>15</v>
      </c>
    </row>
    <row r="31" spans="18:20" x14ac:dyDescent="0.15">
      <c r="R31" s="32" t="s">
        <v>55</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1"/>
  <sheetViews>
    <sheetView showGridLines="0" topLeftCell="A145" zoomScale="150" zoomScaleNormal="150" workbookViewId="0">
      <selection activeCell="A145" sqref="A1:XFD1048576"/>
    </sheetView>
  </sheetViews>
  <sheetFormatPr baseColWidth="10" defaultColWidth="8.83203125" defaultRowHeight="14" x14ac:dyDescent="0.15"/>
  <cols>
    <col min="1" max="16384" width="8.83203125" style="32"/>
  </cols>
  <sheetData>
    <row r="1" spans="2:9" s="7" customFormat="1" ht="51.75" customHeight="1" x14ac:dyDescent="0.15">
      <c r="B1" s="41"/>
      <c r="C1" s="42" t="s">
        <v>130</v>
      </c>
      <c r="D1" s="43"/>
      <c r="E1" s="43"/>
      <c r="F1" s="43"/>
      <c r="G1" s="43"/>
      <c r="H1" s="43"/>
      <c r="I1" s="4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1"/>
  <sheetViews>
    <sheetView showGridLines="0" workbookViewId="0">
      <selection sqref="A1:XFD1048576"/>
    </sheetView>
  </sheetViews>
  <sheetFormatPr baseColWidth="10" defaultColWidth="8.83203125" defaultRowHeight="14" x14ac:dyDescent="0.15"/>
  <cols>
    <col min="1" max="16384" width="8.83203125" style="32"/>
  </cols>
  <sheetData>
    <row r="1" spans="2:9" s="7" customFormat="1" ht="51.75" customHeight="1" x14ac:dyDescent="0.15">
      <c r="B1" s="41"/>
      <c r="C1" s="42" t="s">
        <v>131</v>
      </c>
      <c r="D1" s="43"/>
      <c r="E1" s="43"/>
      <c r="F1" s="43"/>
      <c r="G1" s="43"/>
      <c r="H1" s="43"/>
      <c r="I1" s="4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Dashboard</vt:lpstr>
      <vt:lpstr>Project Table</vt:lpstr>
      <vt:lpstr>Settings</vt:lpstr>
      <vt:lpstr>Formulae for the dashboard</vt:lpstr>
      <vt:lpstr>Help</vt:lpstr>
      <vt:lpstr>Disclaimer</vt:lpstr>
      <vt:lpstr>Dashboard!date</vt:lpstr>
      <vt:lpstr>Dashboard!due_date</vt:lpstr>
      <vt:lpstr>Dashboard!Duration</vt:lpstr>
      <vt:lpstr>Dashboard!Progress</vt:lpstr>
      <vt:lpstr>Dashboard!start_date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2026-07-01T10:00:09Z</dcterms:modified>
</cp:coreProperties>
</file>